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100" windowHeight="7890" activeTab="0"/>
  </bookViews>
  <sheets>
    <sheet name="на 01.10.2018г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<sst xmlns="http://schemas.openxmlformats.org/spreadsheetml/2006/main" count="71" uniqueCount="62">
  <si>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</si>
  <si>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</si>
  <si>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</si>
  <si>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</si>
  <si>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</si>
  <si>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</si>
  <si>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</si>
  <si>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</si>
  <si>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</si>
  <si>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</si>
  <si>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</si>
  <si>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</si>
  <si>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</si>
  <si>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</si>
  <si>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</si>
  <si>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</si>
  <si>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</si>
  <si>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</si>
  <si>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</si>
  <si>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</si>
  <si>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</si>
  <si>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</si>
  <si>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</si>
  <si>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</si>
  <si>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</si>
  <si>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</si>
  <si>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</si>
  <si>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</si>
  <si>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</si>
  <si>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</si>
  <si>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</si>
  <si>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</si>
  <si>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</si>
  <si>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</si>
  <si>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</si>
  <si>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</si>
  <si>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</si>
  <si>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</si>
  <si>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</si>
  <si>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</si>
  <si>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</si>
  <si>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</si>
  <si>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</si>
  <si>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</si>
  <si>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</si>
  <si>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</si>
  <si>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</si>
  <si>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</si>
  <si>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</si>
  <si>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И.Н.Поддубная</t>
  </si>
  <si>
    <t>Начальник управления финансов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</si>
  <si>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МО "Гиагинский район"</t>
  </si>
  <si>
    <t>Утвержденные бюджетные назначения на 2019 год  тыс.руб.</t>
  </si>
  <si>
    <t>Факт                                за 9 месяцев 2018 года  тыс.руб.</t>
  </si>
  <si>
    <t>Прогноз        на 9 месяцев 2019 года    тыс.руб.</t>
  </si>
  <si>
    <t>Факт                за 9 месяцев 2019 года    тыс.руб.</t>
  </si>
  <si>
    <t>Отклонение от факта за 9 месяцев 2018 года</t>
  </si>
  <si>
    <t>Отклонение  от прогноза на 9 месяцев  2019 года</t>
  </si>
  <si>
    <t>Утвержденные бюджетные назначения на 2019 год                                          тыс.руб.</t>
  </si>
  <si>
    <t>Прогноз        9 месяцев 2019 года    тыс.руб.</t>
  </si>
  <si>
    <t>Отклонение  от прогноза на 9 месяцев 2019 года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</si>
  <si>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9 месяцев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</si>
</sst>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right"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173" fontId="47" fillId="0" borderId="11" xfId="0" applyNumberFormat="1" applyFont="1" applyFill="1" applyBorder="1" applyAlignment="1">
      <alignment wrapText="1"/>
    </xf>
    <xf numFmtId="173" fontId="47" fillId="0" borderId="11" xfId="0" applyNumberFormat="1" applyFont="1" applyFill="1" applyBorder="1" applyAlignment="1">
      <alignment/>
    </xf>
    <xf numFmtId="173" fontId="46" fillId="0" borderId="11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173" fontId="0" fillId="0" borderId="11" xfId="0" applyNumberFormat="1" applyFill="1" applyBorder="1" applyAlignment="1">
      <alignment/>
    </xf>
    <xf numFmtId="173" fontId="47" fillId="0" borderId="12" xfId="0" applyNumberFormat="1" applyFont="1" applyFill="1" applyBorder="1" applyAlignment="1">
      <alignment wrapText="1"/>
    </xf>
    <xf numFmtId="173" fontId="47" fillId="0" borderId="12" xfId="0" applyNumberFormat="1" applyFont="1" applyFill="1" applyBorder="1" applyAlignment="1">
      <alignment/>
    </xf>
    <xf numFmtId="173" fontId="46" fillId="0" borderId="12" xfId="0" applyNumberFormat="1" applyFon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48" fillId="0" borderId="12" xfId="0" applyNumberFormat="1" applyFont="1" applyFill="1" applyBorder="1" applyAlignment="1">
      <alignment wrapText="1"/>
    </xf>
    <xf numFmtId="173" fontId="49" fillId="0" borderId="10" xfId="0" applyNumberFormat="1" applyFont="1" applyFill="1" applyBorder="1" applyAlignment="1">
      <alignment wrapText="1"/>
    </xf>
    <xf numFmtId="173" fontId="49" fillId="0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7" fillId="0" borderId="11" xfId="0" applyFont="1" applyFill="1" applyBorder="1" applyAlignment="1">
      <alignment wrapText="1"/>
    </xf>
    <xf numFmtId="172" fontId="47" fillId="0" borderId="11" xfId="0" applyNumberFormat="1" applyFont="1" applyFill="1" applyBorder="1" applyAlignment="1">
      <alignment/>
    </xf>
    <xf numFmtId="172" fontId="46" fillId="0" borderId="11" xfId="0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172" fontId="47" fillId="0" borderId="12" xfId="0" applyNumberFormat="1" applyFont="1" applyFill="1" applyBorder="1" applyAlignment="1">
      <alignment/>
    </xf>
    <xf numFmtId="172" fontId="46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172" fontId="49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51" fillId="0" borderId="12" xfId="0" applyFont="1" applyFill="1" applyBorder="1" applyAlignment="1">
      <alignment wrapText="1"/>
    </xf>
    <xf numFmtId="172" fontId="51" fillId="0" borderId="12" xfId="0" applyNumberFormat="1" applyFont="1" applyFill="1" applyBorder="1" applyAlignment="1">
      <alignment/>
    </xf>
    <xf numFmtId="172" fontId="52" fillId="0" borderId="12" xfId="0" applyNumberFormat="1" applyFont="1" applyFill="1" applyBorder="1" applyAlignment="1">
      <alignment/>
    </xf>
    <xf numFmtId="172" fontId="46" fillId="0" borderId="13" xfId="0" applyNumberFormat="1" applyFont="1" applyFill="1" applyBorder="1" applyAlignment="1">
      <alignment horizontal="right"/>
    </xf>
    <xf numFmtId="172" fontId="0" fillId="0" borderId="12" xfId="0" applyNumberFormat="1" applyFill="1" applyBorder="1" applyAlignment="1">
      <alignment/>
    </xf>
    <xf numFmtId="172" fontId="46" fillId="0" borderId="14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/>
    </xf>
    <xf numFmtId="172" fontId="53" fillId="0" borderId="13" xfId="0" applyNumberFormat="1" applyFont="1" applyFill="1" applyBorder="1" applyAlignment="1">
      <alignment horizontal="right"/>
    </xf>
    <xf numFmtId="172" fontId="53" fillId="0" borderId="14" xfId="0" applyNumberFormat="1" applyFont="1" applyFill="1" applyBorder="1" applyAlignment="1">
      <alignment horizontal="right"/>
    </xf>
    <xf numFmtId="172" fontId="37" fillId="0" borderId="12" xfId="0" applyNumberFormat="1" applyFont="1" applyFill="1" applyBorder="1" applyAlignment="1">
      <alignment/>
    </xf>
    <xf numFmtId="172" fontId="37" fillId="0" borderId="0" xfId="0" applyNumberFormat="1" applyFont="1" applyFill="1" applyAlignment="1">
      <alignment/>
    </xf>
    <xf numFmtId="172" fontId="47" fillId="0" borderId="12" xfId="52" applyNumberFormat="1" applyFont="1" applyFill="1" applyBorder="1">
      <alignment/>
      <protection/>
    </xf>
    <xf numFmtId="172" fontId="46" fillId="0" borderId="15" xfId="52" applyNumberFormat="1" applyFont="1" applyFill="1" applyBorder="1" applyAlignment="1">
      <alignment horizontal="right" vertical="top" shrinkToFit="1"/>
      <protection/>
    </xf>
    <xf numFmtId="172" fontId="0" fillId="0" borderId="12" xfId="0" applyNumberFormat="1" applyFont="1" applyFill="1" applyBorder="1" applyAlignment="1">
      <alignment/>
    </xf>
    <xf numFmtId="172" fontId="46" fillId="0" borderId="12" xfId="0" applyNumberFormat="1" applyFont="1" applyFill="1" applyBorder="1" applyAlignment="1">
      <alignment horizontal="right"/>
    </xf>
    <xf numFmtId="172" fontId="46" fillId="0" borderId="12" xfId="52" applyNumberFormat="1" applyFont="1" applyFill="1" applyBorder="1">
      <alignment/>
      <protection/>
    </xf>
    <xf numFmtId="172" fontId="46" fillId="0" borderId="0" xfId="52" applyNumberFormat="1" applyFont="1" applyFill="1" applyBorder="1" applyAlignment="1">
      <alignment horizontal="right" vertical="top" shrinkToFit="1"/>
      <protection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46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50" fillId="0" borderId="17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5" zoomScaleNormal="115" zoomScalePageLayoutView="0" workbookViewId="0" topLeftCell="A1">
      <selection activeCell="A1" sqref="A1:J1"/>
    </sheetView>
  </sheetViews>
  <sheetFormatPr defaultColWidth="9.140625" defaultRowHeight="15" customHeight="1"/>
  <cols>
    <col min="1" max="1" width="44.421875" style="1" customWidth="1"/>
    <col min="2" max="4" width="11.7109375" style="1" customWidth="1"/>
    <col min="5" max="5" width="11.8515625" style="1" customWidth="1"/>
    <col min="6" max="6" width="9.7109375" style="1" customWidth="1"/>
    <col min="7" max="7" width="12.421875" style="1" customWidth="1"/>
    <col min="8" max="8" width="10.140625" style="1" customWidth="1"/>
    <col min="9" max="9" width="15.57421875" style="1" hidden="1" customWidth="1"/>
    <col min="10" max="10" width="16.7109375" style="1" customWidth="1"/>
    <col min="11" max="16384" width="9.140625" style="1" customWidth="1"/>
  </cols>
  <sheetData>
    <row r="1" spans="1:10" ht="36" customHeight="1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</row>
    <row r="2" spans="1:8" ht="18" customHeight="1">
      <c r="A2" s="2"/>
      <c r="B2" s="2"/>
      <c r="C2" s="2"/>
      <c r="D2" s="2"/>
      <c r="E2" s="2"/>
      <c r="F2" s="2"/>
      <c r="G2" s="2"/>
      <c r="H2" s="3" t="s">
        <v>33</v>
      </c>
    </row>
    <row r="3" spans="1:10" ht="53.25" customHeight="1">
      <c r="A3" s="50" t="s">
        <v>0</v>
      </c>
      <c r="B3" s="50" t="s">
        <v>53</v>
      </c>
      <c r="C3" s="50" t="s">
        <v>54</v>
      </c>
      <c r="D3" s="50" t="s">
        <v>55</v>
      </c>
      <c r="E3" s="68" t="s">
        <v>56</v>
      </c>
      <c r="F3" s="68"/>
      <c r="G3" s="68" t="s">
        <v>57</v>
      </c>
      <c r="H3" s="68"/>
      <c r="J3" s="66" t="s">
        <v>58</v>
      </c>
    </row>
    <row r="4" spans="1:10" ht="30.75" customHeight="1">
      <c r="A4" s="65"/>
      <c r="B4" s="58"/>
      <c r="C4" s="51"/>
      <c r="D4" s="51"/>
      <c r="E4" s="4" t="s">
        <v>45</v>
      </c>
      <c r="F4" s="5" t="s">
        <v>1</v>
      </c>
      <c r="G4" s="4" t="s">
        <v>46</v>
      </c>
      <c r="H4" s="5" t="s">
        <v>1</v>
      </c>
      <c r="J4" s="67"/>
    </row>
    <row r="5" spans="1:10" ht="15" customHeight="1">
      <c r="A5" s="69" t="s">
        <v>20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" customHeight="1">
      <c r="A6" s="6" t="s">
        <v>2</v>
      </c>
      <c r="B6" s="7">
        <v>32883.609</v>
      </c>
      <c r="C6" s="8">
        <v>42946.1</v>
      </c>
      <c r="D6" s="7">
        <v>43562.776</v>
      </c>
      <c r="E6" s="8">
        <f aca="true" t="shared" si="0" ref="E6:E13">D6-B6</f>
        <v>10679.167000000001</v>
      </c>
      <c r="F6" s="8">
        <f aca="true" t="shared" si="1" ref="F6:F13">D6*100/B6</f>
        <v>132.47565375199542</v>
      </c>
      <c r="G6" s="8">
        <f aca="true" t="shared" si="2" ref="G6:G13">D6-C6</f>
        <v>616.6759999999995</v>
      </c>
      <c r="H6" s="8">
        <f aca="true" t="shared" si="3" ref="H6:H13">D6*100/C6</f>
        <v>101.4359301543097</v>
      </c>
      <c r="I6" s="9"/>
      <c r="J6" s="10">
        <v>54417.3</v>
      </c>
    </row>
    <row r="7" spans="1:10" ht="28.5" customHeight="1">
      <c r="A7" s="11" t="s">
        <v>3</v>
      </c>
      <c r="B7" s="12">
        <v>293.278</v>
      </c>
      <c r="C7" s="13">
        <v>305.687</v>
      </c>
      <c r="D7" s="12">
        <v>342.391</v>
      </c>
      <c r="E7" s="13">
        <f t="shared" si="0"/>
        <v>49.113</v>
      </c>
      <c r="F7" s="13">
        <f t="shared" si="1"/>
        <v>116.74622712920845</v>
      </c>
      <c r="G7" s="13">
        <f t="shared" si="2"/>
        <v>36.70400000000001</v>
      </c>
      <c r="H7" s="13">
        <f t="shared" si="3"/>
        <v>112.00705296594228</v>
      </c>
      <c r="I7" s="9"/>
      <c r="J7" s="14">
        <v>413.1</v>
      </c>
    </row>
    <row r="8" spans="1:10" ht="15" customHeight="1">
      <c r="A8" s="11" t="s">
        <v>28</v>
      </c>
      <c r="B8" s="12">
        <v>25526.191</v>
      </c>
      <c r="C8" s="13">
        <v>31555.628</v>
      </c>
      <c r="D8" s="12">
        <v>30700.276</v>
      </c>
      <c r="E8" s="13">
        <f t="shared" si="0"/>
        <v>5174.085000000003</v>
      </c>
      <c r="F8" s="13">
        <f t="shared" si="1"/>
        <v>120.26971043192462</v>
      </c>
      <c r="G8" s="13">
        <f t="shared" si="2"/>
        <v>-855.351999999999</v>
      </c>
      <c r="H8" s="13">
        <f t="shared" si="3"/>
        <v>97.28938368775295</v>
      </c>
      <c r="I8" s="9"/>
      <c r="J8" s="14">
        <v>40965.8</v>
      </c>
    </row>
    <row r="9" spans="1:15" ht="15" customHeight="1">
      <c r="A9" s="11" t="s">
        <v>25</v>
      </c>
      <c r="B9" s="12">
        <v>11629.511</v>
      </c>
      <c r="C9" s="13">
        <v>9903.8</v>
      </c>
      <c r="D9" s="12">
        <v>10288.257</v>
      </c>
      <c r="E9" s="13">
        <f t="shared" si="0"/>
        <v>-1341.2540000000008</v>
      </c>
      <c r="F9" s="13">
        <f t="shared" si="1"/>
        <v>88.46680655790256</v>
      </c>
      <c r="G9" s="13">
        <f t="shared" si="2"/>
        <v>384.45700000000033</v>
      </c>
      <c r="H9" s="13">
        <f t="shared" si="3"/>
        <v>103.88191401280316</v>
      </c>
      <c r="I9" s="9"/>
      <c r="J9" s="14">
        <v>16648.2</v>
      </c>
      <c r="O9" s="46"/>
    </row>
    <row r="10" spans="1:10" ht="15" customHeight="1">
      <c r="A10" s="11" t="s">
        <v>26</v>
      </c>
      <c r="B10" s="12"/>
      <c r="C10" s="13"/>
      <c r="D10" s="12"/>
      <c r="E10" s="13"/>
      <c r="F10" s="13"/>
      <c r="G10" s="13"/>
      <c r="H10" s="13"/>
      <c r="I10" s="9"/>
      <c r="J10" s="14"/>
    </row>
    <row r="11" spans="1:10" ht="15" customHeight="1">
      <c r="A11" s="15" t="s">
        <v>27</v>
      </c>
      <c r="B11" s="12">
        <v>11629.511</v>
      </c>
      <c r="C11" s="13">
        <v>9903.5</v>
      </c>
      <c r="D11" s="12">
        <v>10288.257</v>
      </c>
      <c r="E11" s="13">
        <f t="shared" si="0"/>
        <v>-1341.2540000000008</v>
      </c>
      <c r="F11" s="13">
        <f t="shared" si="1"/>
        <v>88.46680655790256</v>
      </c>
      <c r="G11" s="13">
        <f t="shared" si="2"/>
        <v>384.7569999999996</v>
      </c>
      <c r="H11" s="13">
        <f t="shared" si="3"/>
        <v>103.8850608370778</v>
      </c>
      <c r="I11" s="9"/>
      <c r="J11" s="14">
        <v>16648.2</v>
      </c>
    </row>
    <row r="12" spans="1:10" ht="15" customHeight="1">
      <c r="A12" s="11" t="s">
        <v>21</v>
      </c>
      <c r="B12" s="12">
        <v>2213.946</v>
      </c>
      <c r="C12" s="13">
        <v>2148.028</v>
      </c>
      <c r="D12" s="12">
        <v>2189.496</v>
      </c>
      <c r="E12" s="13">
        <f t="shared" si="0"/>
        <v>-24.449999999999818</v>
      </c>
      <c r="F12" s="13">
        <f t="shared" si="1"/>
        <v>98.89563702095715</v>
      </c>
      <c r="G12" s="13">
        <f t="shared" si="2"/>
        <v>41.4680000000003</v>
      </c>
      <c r="H12" s="13">
        <f t="shared" si="3"/>
        <v>101.93051487224562</v>
      </c>
      <c r="I12" s="9"/>
      <c r="J12" s="14">
        <v>2861.1</v>
      </c>
    </row>
    <row r="13" spans="1:11" ht="15" customHeight="1">
      <c r="A13" s="16" t="s">
        <v>29</v>
      </c>
      <c r="B13" s="17">
        <f>B6+B7+B8+B9+B12</f>
        <v>72546.53499999999</v>
      </c>
      <c r="C13" s="17">
        <f>C6+C7+C8+C9+C12</f>
        <v>86859.243</v>
      </c>
      <c r="D13" s="17">
        <f>D6+D7+D8+D9+D12</f>
        <v>87083.196</v>
      </c>
      <c r="E13" s="17">
        <f t="shared" si="0"/>
        <v>14536.661000000007</v>
      </c>
      <c r="F13" s="17">
        <f t="shared" si="1"/>
        <v>120.03770545347206</v>
      </c>
      <c r="G13" s="17">
        <f t="shared" si="2"/>
        <v>223.95299999999406</v>
      </c>
      <c r="H13" s="17">
        <f t="shared" si="3"/>
        <v>100.25783439075101</v>
      </c>
      <c r="I13" s="9"/>
      <c r="J13" s="17">
        <f>J6+J7+J8+J9+J12</f>
        <v>115305.50000000001</v>
      </c>
      <c r="K13" s="18"/>
    </row>
    <row r="14" spans="1:10" ht="25.5" customHeight="1">
      <c r="A14" s="70" t="s">
        <v>22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30.75" customHeight="1">
      <c r="A15" s="19" t="s">
        <v>23</v>
      </c>
      <c r="B15" s="20">
        <v>32458.993</v>
      </c>
      <c r="C15" s="21">
        <v>30795.4</v>
      </c>
      <c r="D15" s="20">
        <v>30605.112</v>
      </c>
      <c r="E15" s="21">
        <f>D15-B15</f>
        <v>-1853.8809999999976</v>
      </c>
      <c r="F15" s="21">
        <f>D15*100/B15</f>
        <v>94.28854431805695</v>
      </c>
      <c r="G15" s="21">
        <f>D15-C15</f>
        <v>-190.28800000000047</v>
      </c>
      <c r="H15" s="21">
        <f>D15*100/C15</f>
        <v>99.3820895328523</v>
      </c>
      <c r="J15" s="21">
        <v>44456.353</v>
      </c>
    </row>
    <row r="16" spans="1:10" ht="15" customHeight="1">
      <c r="A16" s="22" t="s">
        <v>24</v>
      </c>
      <c r="B16" s="23">
        <v>392.883</v>
      </c>
      <c r="C16" s="24">
        <v>338.192</v>
      </c>
      <c r="D16" s="23">
        <v>332.082</v>
      </c>
      <c r="E16" s="24">
        <f aca="true" t="shared" si="4" ref="E16:E23">D16-B16</f>
        <v>-60.80099999999999</v>
      </c>
      <c r="F16" s="24">
        <f aca="true" t="shared" si="5" ref="F16:F23">D16*100/B16</f>
        <v>84.52440039401043</v>
      </c>
      <c r="G16" s="24">
        <f aca="true" t="shared" si="6" ref="G16:G23">D16-C16</f>
        <v>-6.110000000000014</v>
      </c>
      <c r="H16" s="24">
        <f>D16*100/C16</f>
        <v>98.1933339641387</v>
      </c>
      <c r="J16" s="24">
        <v>591.3</v>
      </c>
    </row>
    <row r="17" spans="1:10" ht="24.75" customHeight="1">
      <c r="A17" s="22" t="s">
        <v>4</v>
      </c>
      <c r="B17" s="23">
        <v>1435.796</v>
      </c>
      <c r="C17" s="24">
        <v>936.9</v>
      </c>
      <c r="D17" s="23">
        <v>2175.772</v>
      </c>
      <c r="E17" s="24">
        <f t="shared" si="4"/>
        <v>739.9759999999999</v>
      </c>
      <c r="F17" s="24">
        <f t="shared" si="5"/>
        <v>151.53768362636472</v>
      </c>
      <c r="G17" s="24">
        <f t="shared" si="6"/>
        <v>1238.8719999999998</v>
      </c>
      <c r="H17" s="24">
        <v>0</v>
      </c>
      <c r="J17" s="24">
        <v>2353.4</v>
      </c>
    </row>
    <row r="18" spans="1:10" ht="27.75" customHeight="1">
      <c r="A18" s="22" t="s">
        <v>44</v>
      </c>
      <c r="B18" s="23">
        <v>0</v>
      </c>
      <c r="C18" s="24">
        <v>0</v>
      </c>
      <c r="D18" s="23">
        <v>60.04</v>
      </c>
      <c r="E18" s="24">
        <f>D18-B18</f>
        <v>60.04</v>
      </c>
      <c r="F18" s="24">
        <v>0</v>
      </c>
      <c r="G18" s="24">
        <f>D18-C18</f>
        <v>60.04</v>
      </c>
      <c r="H18" s="24">
        <v>0</v>
      </c>
      <c r="J18" s="24">
        <v>245.5</v>
      </c>
    </row>
    <row r="19" spans="1:10" ht="15" customHeight="1">
      <c r="A19" s="22" t="s">
        <v>5</v>
      </c>
      <c r="B19" s="23">
        <v>1649.082</v>
      </c>
      <c r="C19" s="24">
        <v>1310.288</v>
      </c>
      <c r="D19" s="23">
        <v>1678.287</v>
      </c>
      <c r="E19" s="24">
        <f t="shared" si="4"/>
        <v>29.204999999999927</v>
      </c>
      <c r="F19" s="24">
        <f t="shared" si="5"/>
        <v>101.77098531182804</v>
      </c>
      <c r="G19" s="24">
        <f t="shared" si="6"/>
        <v>367.999</v>
      </c>
      <c r="H19" s="24">
        <f>D19*100/C19</f>
        <v>128.08535222790715</v>
      </c>
      <c r="J19" s="24">
        <v>2123.6</v>
      </c>
    </row>
    <row r="20" spans="1:10" ht="15" customHeight="1">
      <c r="A20" s="22" t="s">
        <v>30</v>
      </c>
      <c r="B20" s="23">
        <v>188.877</v>
      </c>
      <c r="C20" s="24">
        <v>150</v>
      </c>
      <c r="D20" s="23">
        <v>122.052</v>
      </c>
      <c r="E20" s="24">
        <f t="shared" si="4"/>
        <v>-66.825</v>
      </c>
      <c r="F20" s="24">
        <f t="shared" si="5"/>
        <v>64.61983195412888</v>
      </c>
      <c r="G20" s="24">
        <f t="shared" si="6"/>
        <v>-27.947999999999993</v>
      </c>
      <c r="H20" s="24">
        <v>0</v>
      </c>
      <c r="J20" s="24">
        <v>170</v>
      </c>
    </row>
    <row r="21" spans="1:10" ht="15" customHeight="1">
      <c r="A21" s="25" t="s">
        <v>31</v>
      </c>
      <c r="B21" s="26">
        <f>B15+B16+B17+B19+B20+B18</f>
        <v>36125.631</v>
      </c>
      <c r="C21" s="26">
        <f>C15+C16+C17+C19+C20</f>
        <v>33530.78</v>
      </c>
      <c r="D21" s="26">
        <f>D15+D16+D17+D19+D20+D18</f>
        <v>34973.345</v>
      </c>
      <c r="E21" s="26">
        <f>D21-B21</f>
        <v>-1152.286</v>
      </c>
      <c r="F21" s="26">
        <f>D21*100/B21</f>
        <v>96.81033668311565</v>
      </c>
      <c r="G21" s="26">
        <f>D21-C21</f>
        <v>1442.5650000000023</v>
      </c>
      <c r="H21" s="26">
        <f>D21*100/C21</f>
        <v>104.30221128169401</v>
      </c>
      <c r="J21" s="26">
        <f>J15+J16+J17+J19+J20</f>
        <v>49694.653000000006</v>
      </c>
    </row>
    <row r="22" spans="1:10" ht="15" customHeight="1">
      <c r="A22" s="27"/>
      <c r="B22" s="26"/>
      <c r="C22" s="26"/>
      <c r="D22" s="26"/>
      <c r="E22" s="26"/>
      <c r="F22" s="26"/>
      <c r="G22" s="26"/>
      <c r="H22" s="26"/>
      <c r="J22" s="28"/>
    </row>
    <row r="23" spans="1:10" ht="40.5" customHeight="1">
      <c r="A23" s="29" t="s">
        <v>32</v>
      </c>
      <c r="B23" s="30">
        <f>B13+B21</f>
        <v>108672.166</v>
      </c>
      <c r="C23" s="30">
        <f>C13+C21</f>
        <v>120390.023</v>
      </c>
      <c r="D23" s="30">
        <f>D13+D21</f>
        <v>122056.541</v>
      </c>
      <c r="E23" s="30">
        <f t="shared" si="4"/>
        <v>13384.375</v>
      </c>
      <c r="F23" s="30">
        <f t="shared" si="5"/>
        <v>112.31628621444796</v>
      </c>
      <c r="G23" s="30">
        <f t="shared" si="6"/>
        <v>1666.5179999999964</v>
      </c>
      <c r="H23" s="30">
        <f>D23*100/C23</f>
        <v>101.38426587060292</v>
      </c>
      <c r="J23" s="30">
        <f>J13+J21</f>
        <v>165000.15300000002</v>
      </c>
    </row>
    <row r="24" spans="1:8" ht="43.5" customHeight="1">
      <c r="A24" s="63" t="s">
        <v>19</v>
      </c>
      <c r="B24" s="64"/>
      <c r="C24" s="64"/>
      <c r="D24" s="64"/>
      <c r="E24" s="64"/>
      <c r="F24" s="64"/>
      <c r="G24" s="64"/>
      <c r="H24" s="64"/>
    </row>
    <row r="25" spans="1:10" ht="43.5" customHeight="1">
      <c r="A25" s="50" t="s">
        <v>0</v>
      </c>
      <c r="B25" s="50" t="s">
        <v>53</v>
      </c>
      <c r="C25" s="59" t="s">
        <v>59</v>
      </c>
      <c r="D25" s="59" t="s">
        <v>55</v>
      </c>
      <c r="E25" s="62" t="s">
        <v>56</v>
      </c>
      <c r="F25" s="62"/>
      <c r="G25" s="62" t="s">
        <v>60</v>
      </c>
      <c r="H25" s="62"/>
      <c r="I25" s="47"/>
      <c r="J25" s="59" t="s">
        <v>52</v>
      </c>
    </row>
    <row r="26" spans="1:10" ht="34.5" customHeight="1">
      <c r="A26" s="57"/>
      <c r="B26" s="58"/>
      <c r="C26" s="61"/>
      <c r="D26" s="61"/>
      <c r="E26" s="48" t="s">
        <v>47</v>
      </c>
      <c r="F26" s="49" t="s">
        <v>1</v>
      </c>
      <c r="G26" s="48" t="s">
        <v>47</v>
      </c>
      <c r="H26" s="49" t="s">
        <v>1</v>
      </c>
      <c r="I26" s="47"/>
      <c r="J26" s="60"/>
    </row>
    <row r="27" spans="1:10" ht="15.75">
      <c r="A27" s="22" t="s">
        <v>6</v>
      </c>
      <c r="B27" s="31">
        <v>28046.862</v>
      </c>
      <c r="C27" s="24">
        <f>J27*50/100</f>
        <v>24759.8035</v>
      </c>
      <c r="D27" s="32">
        <v>34552.825</v>
      </c>
      <c r="E27" s="33">
        <f>D27-B27</f>
        <v>6505.962999999996</v>
      </c>
      <c r="F27" s="33">
        <f>D27/B27*100</f>
        <v>123.19675905275962</v>
      </c>
      <c r="G27" s="33">
        <f>D27-C27</f>
        <v>9793.021499999995</v>
      </c>
      <c r="H27" s="33">
        <f>D27/C27*100</f>
        <v>139.55209701078604</v>
      </c>
      <c r="I27" s="18"/>
      <c r="J27" s="34">
        <v>49519.607</v>
      </c>
    </row>
    <row r="28" spans="1:10" ht="15.75">
      <c r="A28" s="22" t="s">
        <v>7</v>
      </c>
      <c r="B28" s="31">
        <v>488.1</v>
      </c>
      <c r="C28" s="24">
        <f aca="true" t="shared" si="7" ref="C28:C38">J28*50/100</f>
        <v>412</v>
      </c>
      <c r="D28" s="32">
        <v>618</v>
      </c>
      <c r="E28" s="33">
        <f aca="true" t="shared" si="8" ref="E28:E39">D28-B28</f>
        <v>129.89999999999998</v>
      </c>
      <c r="F28" s="33">
        <v>0</v>
      </c>
      <c r="G28" s="33">
        <f aca="true" t="shared" si="9" ref="G28:G38">D28-C28</f>
        <v>206</v>
      </c>
      <c r="H28" s="33">
        <f aca="true" t="shared" si="10" ref="H28:H38">D28/C28*100</f>
        <v>150</v>
      </c>
      <c r="I28" s="18"/>
      <c r="J28" s="34">
        <v>824</v>
      </c>
    </row>
    <row r="29" spans="1:10" ht="26.25">
      <c r="A29" s="22" t="s">
        <v>8</v>
      </c>
      <c r="B29" s="31">
        <v>876.455</v>
      </c>
      <c r="C29" s="24">
        <f t="shared" si="7"/>
        <v>1090.55</v>
      </c>
      <c r="D29" s="32">
        <v>789.689</v>
      </c>
      <c r="E29" s="33">
        <f t="shared" si="8"/>
        <v>-86.76600000000008</v>
      </c>
      <c r="F29" s="33">
        <f aca="true" t="shared" si="11" ref="F29:F39">D29/B29*100</f>
        <v>90.10034742228636</v>
      </c>
      <c r="G29" s="33">
        <f t="shared" si="9"/>
        <v>-300.861</v>
      </c>
      <c r="H29" s="33">
        <f t="shared" si="10"/>
        <v>72.41199394800789</v>
      </c>
      <c r="I29" s="18"/>
      <c r="J29" s="34">
        <v>2181.1</v>
      </c>
    </row>
    <row r="30" spans="1:10" ht="15.75">
      <c r="A30" s="22" t="s">
        <v>9</v>
      </c>
      <c r="B30" s="31">
        <v>2464.813</v>
      </c>
      <c r="C30" s="24">
        <f t="shared" si="7"/>
        <v>7422.81</v>
      </c>
      <c r="D30" s="32">
        <v>1271.533</v>
      </c>
      <c r="E30" s="33">
        <f t="shared" si="8"/>
        <v>-1193.2800000000002</v>
      </c>
      <c r="F30" s="33">
        <f t="shared" si="11"/>
        <v>51.58740237088979</v>
      </c>
      <c r="G30" s="33">
        <f t="shared" si="9"/>
        <v>-6151.277</v>
      </c>
      <c r="H30" s="33">
        <f t="shared" si="10"/>
        <v>17.130076076310722</v>
      </c>
      <c r="I30" s="18"/>
      <c r="J30" s="34">
        <v>14845.62</v>
      </c>
    </row>
    <row r="31" spans="1:10" ht="15.75">
      <c r="A31" s="22" t="s">
        <v>10</v>
      </c>
      <c r="B31" s="31">
        <v>7324.6</v>
      </c>
      <c r="C31" s="24">
        <f t="shared" si="7"/>
        <v>12110.028</v>
      </c>
      <c r="D31" s="34">
        <v>18748.034</v>
      </c>
      <c r="E31" s="33">
        <f t="shared" si="8"/>
        <v>11423.434</v>
      </c>
      <c r="F31" s="33">
        <v>0</v>
      </c>
      <c r="G31" s="33">
        <f t="shared" si="9"/>
        <v>6638.005999999999</v>
      </c>
      <c r="H31" s="33">
        <f t="shared" si="10"/>
        <v>154.814125945869</v>
      </c>
      <c r="I31" s="18"/>
      <c r="J31" s="34">
        <v>24220.056</v>
      </c>
    </row>
    <row r="32" spans="1:10" ht="15.75">
      <c r="A32" s="22" t="s">
        <v>11</v>
      </c>
      <c r="B32" s="31">
        <v>276800.925</v>
      </c>
      <c r="C32" s="24">
        <f t="shared" si="7"/>
        <v>221759.3905</v>
      </c>
      <c r="D32" s="32">
        <v>324943.0997</v>
      </c>
      <c r="E32" s="33">
        <f t="shared" si="8"/>
        <v>48142.17470000003</v>
      </c>
      <c r="F32" s="33">
        <f t="shared" si="11"/>
        <v>117.39234603352573</v>
      </c>
      <c r="G32" s="33">
        <f t="shared" si="9"/>
        <v>103183.70920000001</v>
      </c>
      <c r="H32" s="33">
        <f t="shared" si="10"/>
        <v>146.52957828182704</v>
      </c>
      <c r="I32" s="18"/>
      <c r="J32" s="34">
        <v>443518.781</v>
      </c>
    </row>
    <row r="33" spans="1:10" ht="15.75">
      <c r="A33" s="22" t="s">
        <v>12</v>
      </c>
      <c r="B33" s="31">
        <v>82185.851</v>
      </c>
      <c r="C33" s="24">
        <f t="shared" si="7"/>
        <v>42442.0935</v>
      </c>
      <c r="D33" s="32">
        <v>60306.469</v>
      </c>
      <c r="E33" s="33">
        <f t="shared" si="8"/>
        <v>-21879.381999999998</v>
      </c>
      <c r="F33" s="33">
        <f t="shared" si="11"/>
        <v>73.37816456995742</v>
      </c>
      <c r="G33" s="33">
        <f t="shared" si="9"/>
        <v>17864.375499999995</v>
      </c>
      <c r="H33" s="33">
        <f t="shared" si="10"/>
        <v>142.0911741782954</v>
      </c>
      <c r="I33" s="18"/>
      <c r="J33" s="34">
        <v>84884.187</v>
      </c>
    </row>
    <row r="34" spans="1:10" ht="15.75">
      <c r="A34" s="22" t="s">
        <v>13</v>
      </c>
      <c r="B34" s="31">
        <v>28340.022</v>
      </c>
      <c r="C34" s="24">
        <f t="shared" si="7"/>
        <v>16727.962</v>
      </c>
      <c r="D34" s="32">
        <v>27364.906</v>
      </c>
      <c r="E34" s="33">
        <f t="shared" si="8"/>
        <v>-975.1160000000018</v>
      </c>
      <c r="F34" s="33">
        <f t="shared" si="11"/>
        <v>96.55922638309879</v>
      </c>
      <c r="G34" s="33">
        <f t="shared" si="9"/>
        <v>10636.944</v>
      </c>
      <c r="H34" s="33">
        <f t="shared" si="10"/>
        <v>163.58780585465223</v>
      </c>
      <c r="I34" s="18"/>
      <c r="J34" s="34">
        <v>33455.924</v>
      </c>
    </row>
    <row r="35" spans="1:10" ht="15.75">
      <c r="A35" s="22" t="s">
        <v>14</v>
      </c>
      <c r="B35" s="31">
        <v>375.536</v>
      </c>
      <c r="C35" s="24">
        <f t="shared" si="7"/>
        <v>32623.72</v>
      </c>
      <c r="D35" s="32">
        <v>26095.435</v>
      </c>
      <c r="E35" s="33">
        <f t="shared" si="8"/>
        <v>25719.899</v>
      </c>
      <c r="F35" s="33">
        <f t="shared" si="11"/>
        <v>6948.8504430999965</v>
      </c>
      <c r="G35" s="33">
        <f t="shared" si="9"/>
        <v>-6528.285</v>
      </c>
      <c r="H35" s="33">
        <f t="shared" si="10"/>
        <v>79.98914593430793</v>
      </c>
      <c r="I35" s="18"/>
      <c r="J35" s="34">
        <v>65247.44</v>
      </c>
    </row>
    <row r="36" spans="1:10" ht="15.75">
      <c r="A36" s="35" t="s">
        <v>15</v>
      </c>
      <c r="B36" s="31">
        <v>1536.379</v>
      </c>
      <c r="C36" s="24">
        <f t="shared" si="7"/>
        <v>1396.55</v>
      </c>
      <c r="D36" s="32">
        <v>1886.92</v>
      </c>
      <c r="E36" s="33">
        <f t="shared" si="8"/>
        <v>350.54100000000017</v>
      </c>
      <c r="F36" s="33">
        <f t="shared" si="11"/>
        <v>122.81604994600943</v>
      </c>
      <c r="G36" s="33">
        <f t="shared" si="9"/>
        <v>490.3700000000001</v>
      </c>
      <c r="H36" s="33">
        <f t="shared" si="10"/>
        <v>135.11295692957646</v>
      </c>
      <c r="I36" s="18"/>
      <c r="J36" s="34">
        <v>2793.1</v>
      </c>
    </row>
    <row r="37" spans="1:10" ht="26.25">
      <c r="A37" s="22" t="s">
        <v>16</v>
      </c>
      <c r="B37" s="31">
        <v>0</v>
      </c>
      <c r="C37" s="24">
        <f t="shared" si="7"/>
        <v>0</v>
      </c>
      <c r="D37" s="32">
        <v>0</v>
      </c>
      <c r="E37" s="33">
        <f t="shared" si="8"/>
        <v>0</v>
      </c>
      <c r="F37" s="33">
        <v>0</v>
      </c>
      <c r="G37" s="33">
        <f t="shared" si="9"/>
        <v>0</v>
      </c>
      <c r="H37" s="33">
        <v>0</v>
      </c>
      <c r="I37" s="18"/>
      <c r="J37" s="34">
        <v>0</v>
      </c>
    </row>
    <row r="38" spans="1:10" ht="15.75">
      <c r="A38" s="22" t="s">
        <v>17</v>
      </c>
      <c r="B38" s="31">
        <v>22876.393</v>
      </c>
      <c r="C38" s="24">
        <f t="shared" si="7"/>
        <v>4200.3</v>
      </c>
      <c r="D38" s="36">
        <v>5787.008</v>
      </c>
      <c r="E38" s="33">
        <f t="shared" si="8"/>
        <v>-17089.385000000002</v>
      </c>
      <c r="F38" s="33">
        <f t="shared" si="11"/>
        <v>25.296855146700793</v>
      </c>
      <c r="G38" s="33">
        <f t="shared" si="9"/>
        <v>1586.7079999999996</v>
      </c>
      <c r="H38" s="33">
        <f t="shared" si="10"/>
        <v>137.77606361450373</v>
      </c>
      <c r="I38" s="18"/>
      <c r="J38" s="37">
        <v>8400.6</v>
      </c>
    </row>
    <row r="39" spans="1:10" ht="15">
      <c r="A39" s="27" t="s">
        <v>18</v>
      </c>
      <c r="B39" s="26">
        <f>B27+B28+B29+B30+B31+B32+B33+B34+B35+B36+B37+B38</f>
        <v>451315.93600000005</v>
      </c>
      <c r="C39" s="26">
        <f>SUM(C27:C38)</f>
        <v>364945.2075</v>
      </c>
      <c r="D39" s="26">
        <f>D27+D28+D29+D30+D31+D32+D33+D34+D35+D36+D37+D38</f>
        <v>502363.9187</v>
      </c>
      <c r="E39" s="38">
        <f t="shared" si="8"/>
        <v>51047.982699999935</v>
      </c>
      <c r="F39" s="38">
        <f t="shared" si="11"/>
        <v>111.31091960820987</v>
      </c>
      <c r="G39" s="38">
        <f>D39-C39</f>
        <v>137418.71119999996</v>
      </c>
      <c r="H39" s="26">
        <f>D39*100/C39</f>
        <v>137.65461454922652</v>
      </c>
      <c r="I39" s="39"/>
      <c r="J39" s="38">
        <f>J27+J28+J29+J30+J31+J32+J33+J34+J35+J36+J37+J38</f>
        <v>729890.415</v>
      </c>
    </row>
    <row r="40" spans="1:10" ht="15">
      <c r="A40" s="55" t="s">
        <v>34</v>
      </c>
      <c r="B40" s="56"/>
      <c r="C40" s="56"/>
      <c r="D40" s="56"/>
      <c r="E40" s="56"/>
      <c r="F40" s="56"/>
      <c r="G40" s="56"/>
      <c r="H40" s="56"/>
      <c r="J40" s="28"/>
    </row>
    <row r="41" spans="1:10" ht="28.5" customHeight="1">
      <c r="A41" s="22" t="s">
        <v>35</v>
      </c>
      <c r="B41" s="40">
        <v>52805.706</v>
      </c>
      <c r="C41" s="40">
        <f aca="true" t="shared" si="12" ref="C41:C51">J41*50/100</f>
        <v>84231.50299999998</v>
      </c>
      <c r="D41" s="40">
        <v>93637.331</v>
      </c>
      <c r="E41" s="24">
        <f>D41-B41</f>
        <v>40831.62500000001</v>
      </c>
      <c r="F41" s="24">
        <f>D41*100/B41</f>
        <v>177.32426681313572</v>
      </c>
      <c r="G41" s="24">
        <f>D41-C41</f>
        <v>9405.828000000023</v>
      </c>
      <c r="H41" s="24">
        <f>D41*100/C41</f>
        <v>111.16663916112245</v>
      </c>
      <c r="I41" s="41">
        <v>2739051300</v>
      </c>
      <c r="J41" s="42">
        <v>168463.006</v>
      </c>
    </row>
    <row r="42" spans="1:10" ht="36.75" customHeight="1">
      <c r="A42" s="22" t="s">
        <v>36</v>
      </c>
      <c r="B42" s="40">
        <v>26135.632</v>
      </c>
      <c r="C42" s="40">
        <f t="shared" si="12"/>
        <v>7021.719500000001</v>
      </c>
      <c r="D42" s="40">
        <v>9733.794</v>
      </c>
      <c r="E42" s="24">
        <f aca="true" t="shared" si="13" ref="E42:E51">D42-B42</f>
        <v>-16401.838000000003</v>
      </c>
      <c r="F42" s="24">
        <f aca="true" t="shared" si="14" ref="F42:F52">D42*100/B42</f>
        <v>37.24338481656001</v>
      </c>
      <c r="G42" s="24">
        <f aca="true" t="shared" si="15" ref="G42:G52">D42-C42</f>
        <v>2712.074499999999</v>
      </c>
      <c r="H42" s="24">
        <f aca="true" t="shared" si="16" ref="H42:H52">D42*100/C42</f>
        <v>138.62407918744117</v>
      </c>
      <c r="I42" s="41">
        <v>330523000</v>
      </c>
      <c r="J42" s="42">
        <v>14043.439</v>
      </c>
    </row>
    <row r="43" spans="1:10" ht="30.75" customHeight="1">
      <c r="A43" s="22" t="s">
        <v>37</v>
      </c>
      <c r="B43" s="40">
        <v>81885.645</v>
      </c>
      <c r="C43" s="40">
        <f t="shared" si="12"/>
        <v>42262.443</v>
      </c>
      <c r="D43" s="40">
        <v>60963.143</v>
      </c>
      <c r="E43" s="24">
        <f t="shared" si="13"/>
        <v>-20922.502000000008</v>
      </c>
      <c r="F43" s="24">
        <f t="shared" si="14"/>
        <v>74.44912108831774</v>
      </c>
      <c r="G43" s="24">
        <f t="shared" si="15"/>
        <v>18700.699999999997</v>
      </c>
      <c r="H43" s="24">
        <f t="shared" si="16"/>
        <v>144.24898011693267</v>
      </c>
      <c r="I43" s="41">
        <v>3204053322.2</v>
      </c>
      <c r="J43" s="42">
        <v>84524.886</v>
      </c>
    </row>
    <row r="44" spans="1:10" ht="35.25" customHeight="1">
      <c r="A44" s="22" t="s">
        <v>38</v>
      </c>
      <c r="B44" s="40">
        <v>268272.609</v>
      </c>
      <c r="C44" s="40">
        <f t="shared" si="12"/>
        <v>214258.29</v>
      </c>
      <c r="D44" s="40">
        <v>314618.282</v>
      </c>
      <c r="E44" s="24">
        <f t="shared" si="13"/>
        <v>46345.67300000001</v>
      </c>
      <c r="F44" s="24">
        <f t="shared" si="14"/>
        <v>117.27558887683536</v>
      </c>
      <c r="G44" s="24">
        <f t="shared" si="15"/>
        <v>100359.992</v>
      </c>
      <c r="H44" s="24">
        <f t="shared" si="16"/>
        <v>146.84065760069305</v>
      </c>
      <c r="I44" s="41">
        <v>612738300</v>
      </c>
      <c r="J44" s="42">
        <v>428516.58</v>
      </c>
    </row>
    <row r="45" spans="1:10" ht="15" customHeight="1">
      <c r="A45" s="22" t="s">
        <v>39</v>
      </c>
      <c r="B45" s="40">
        <v>1978.814</v>
      </c>
      <c r="C45" s="40">
        <f t="shared" si="12"/>
        <v>1733.1</v>
      </c>
      <c r="D45" s="40">
        <v>2489.106</v>
      </c>
      <c r="E45" s="24">
        <f t="shared" si="13"/>
        <v>510.29200000000014</v>
      </c>
      <c r="F45" s="24">
        <f t="shared" si="14"/>
        <v>125.78776984597846</v>
      </c>
      <c r="G45" s="24">
        <f t="shared" si="15"/>
        <v>756.0060000000003</v>
      </c>
      <c r="H45" s="24">
        <f t="shared" si="16"/>
        <v>143.62160290808382</v>
      </c>
      <c r="I45" s="41">
        <v>545110882.56</v>
      </c>
      <c r="J45" s="42">
        <v>3466.2</v>
      </c>
    </row>
    <row r="46" spans="1:10" ht="17.25" customHeight="1">
      <c r="A46" s="22" t="s">
        <v>40</v>
      </c>
      <c r="B46" s="40">
        <v>1135.719</v>
      </c>
      <c r="C46" s="40">
        <f t="shared" si="12"/>
        <v>1057.85</v>
      </c>
      <c r="D46" s="40">
        <v>1496.239</v>
      </c>
      <c r="E46" s="24">
        <f t="shared" si="13"/>
        <v>360.52</v>
      </c>
      <c r="F46" s="24">
        <f t="shared" si="14"/>
        <v>131.74376760448666</v>
      </c>
      <c r="G46" s="24">
        <f t="shared" si="15"/>
        <v>438.3890000000001</v>
      </c>
      <c r="H46" s="24">
        <f t="shared" si="16"/>
        <v>141.44150872051804</v>
      </c>
      <c r="I46" s="41">
        <v>2224660000.94</v>
      </c>
      <c r="J46" s="42">
        <v>2115.7</v>
      </c>
    </row>
    <row r="47" spans="1:10" ht="32.25" customHeight="1">
      <c r="A47" s="22" t="s">
        <v>41</v>
      </c>
      <c r="B47" s="40">
        <v>866.455</v>
      </c>
      <c r="C47" s="40">
        <f t="shared" si="12"/>
        <v>585.55</v>
      </c>
      <c r="D47" s="40">
        <v>789.688</v>
      </c>
      <c r="E47" s="24">
        <f t="shared" si="13"/>
        <v>-76.76700000000005</v>
      </c>
      <c r="F47" s="24">
        <f t="shared" si="14"/>
        <v>91.14010537188891</v>
      </c>
      <c r="G47" s="24">
        <f t="shared" si="15"/>
        <v>204.13800000000003</v>
      </c>
      <c r="H47" s="24">
        <f t="shared" si="16"/>
        <v>134.86260780462814</v>
      </c>
      <c r="I47" s="41">
        <v>275157600</v>
      </c>
      <c r="J47" s="42">
        <v>1171.1</v>
      </c>
    </row>
    <row r="48" spans="1:10" ht="45.75" customHeight="1">
      <c r="A48" s="22" t="s">
        <v>48</v>
      </c>
      <c r="B48" s="40">
        <v>9624.145</v>
      </c>
      <c r="C48" s="40">
        <f t="shared" si="12"/>
        <v>7297.8</v>
      </c>
      <c r="D48" s="40">
        <v>10552.764</v>
      </c>
      <c r="E48" s="24">
        <f>D48-B48</f>
        <v>928.6189999999988</v>
      </c>
      <c r="F48" s="24">
        <f t="shared" si="14"/>
        <v>109.64884672872238</v>
      </c>
      <c r="G48" s="24">
        <f t="shared" si="15"/>
        <v>3254.963999999999</v>
      </c>
      <c r="H48" s="24">
        <f t="shared" si="16"/>
        <v>144.6019896407136</v>
      </c>
      <c r="I48" s="41"/>
      <c r="J48" s="42">
        <v>14595.6</v>
      </c>
    </row>
    <row r="49" spans="1:10" ht="39" customHeight="1">
      <c r="A49" s="22" t="s">
        <v>51</v>
      </c>
      <c r="B49" s="40">
        <v>1996.923</v>
      </c>
      <c r="C49" s="40">
        <f t="shared" si="12"/>
        <v>1577.15</v>
      </c>
      <c r="D49" s="40">
        <v>1849.134</v>
      </c>
      <c r="E49" s="24">
        <f t="shared" si="13"/>
        <v>-147.789</v>
      </c>
      <c r="F49" s="24">
        <f t="shared" si="14"/>
        <v>92.59916381352711</v>
      </c>
      <c r="G49" s="24">
        <f t="shared" si="15"/>
        <v>271.9839999999999</v>
      </c>
      <c r="H49" s="24">
        <f t="shared" si="16"/>
        <v>117.2452842151983</v>
      </c>
      <c r="I49" s="41">
        <v>205713392.64</v>
      </c>
      <c r="J49" s="42">
        <v>3154.3</v>
      </c>
    </row>
    <row r="50" spans="1:10" ht="43.5" customHeight="1">
      <c r="A50" s="22" t="s">
        <v>42</v>
      </c>
      <c r="B50" s="40">
        <v>844.457</v>
      </c>
      <c r="C50" s="40">
        <f t="shared" si="12"/>
        <v>667.4</v>
      </c>
      <c r="D50" s="40">
        <v>905.476</v>
      </c>
      <c r="E50" s="24">
        <f t="shared" si="13"/>
        <v>61.019000000000005</v>
      </c>
      <c r="F50" s="24">
        <f t="shared" si="14"/>
        <v>107.2258267738914</v>
      </c>
      <c r="G50" s="24">
        <f t="shared" si="15"/>
        <v>238.07600000000002</v>
      </c>
      <c r="H50" s="24">
        <f t="shared" si="16"/>
        <v>135.67216062331437</v>
      </c>
      <c r="I50" s="41">
        <v>20315900</v>
      </c>
      <c r="J50" s="42">
        <v>1334.8</v>
      </c>
    </row>
    <row r="51" spans="1:10" ht="42.75" customHeight="1">
      <c r="A51" s="22" t="s">
        <v>43</v>
      </c>
      <c r="B51" s="43">
        <v>5769.832</v>
      </c>
      <c r="C51" s="40">
        <f t="shared" si="12"/>
        <v>4252.4</v>
      </c>
      <c r="D51" s="44">
        <v>5328.959</v>
      </c>
      <c r="E51" s="24">
        <f t="shared" si="13"/>
        <v>-440.8730000000005</v>
      </c>
      <c r="F51" s="24">
        <f t="shared" si="14"/>
        <v>92.35899762766056</v>
      </c>
      <c r="G51" s="24">
        <f>D51-C51</f>
        <v>1076.5590000000002</v>
      </c>
      <c r="H51" s="24">
        <f t="shared" si="16"/>
        <v>125.31650362148436</v>
      </c>
      <c r="I51" s="45"/>
      <c r="J51" s="42">
        <v>8504.8</v>
      </c>
    </row>
    <row r="52" spans="1:10" ht="15" customHeight="1">
      <c r="A52" s="27" t="s">
        <v>18</v>
      </c>
      <c r="B52" s="26">
        <f>SUM(B41:B51)</f>
        <v>451315.93700000003</v>
      </c>
      <c r="C52" s="26">
        <f>SUM(C41:C51)</f>
        <v>364945.20550000004</v>
      </c>
      <c r="D52" s="26">
        <f>SUM(D41:D51)</f>
        <v>502363.9160000001</v>
      </c>
      <c r="E52" s="26">
        <f>D52-B52</f>
        <v>51047.97900000005</v>
      </c>
      <c r="F52" s="26">
        <f t="shared" si="14"/>
        <v>111.310918763323</v>
      </c>
      <c r="G52" s="26">
        <f t="shared" si="15"/>
        <v>137418.71050000004</v>
      </c>
      <c r="H52" s="26">
        <f t="shared" si="16"/>
        <v>137.65461456377457</v>
      </c>
      <c r="J52" s="38">
        <f>J41+J42+J43+J44+J45+J46+J47+J49+J50+J51+J48</f>
        <v>729890.4110000001</v>
      </c>
    </row>
    <row r="53" ht="15" customHeight="1">
      <c r="D53" s="18"/>
    </row>
    <row r="54" spans="2:10" ht="15" customHeight="1">
      <c r="B54" s="18"/>
      <c r="C54" s="18"/>
      <c r="D54" s="18"/>
      <c r="E54" s="18"/>
      <c r="F54" s="18"/>
      <c r="G54" s="18"/>
      <c r="H54" s="18"/>
      <c r="I54" s="18"/>
      <c r="J54" s="18"/>
    </row>
    <row r="56" spans="1:8" ht="42.75" customHeight="1">
      <c r="A56" s="53" t="s">
        <v>50</v>
      </c>
      <c r="B56" s="53"/>
      <c r="G56" s="54" t="s">
        <v>49</v>
      </c>
      <c r="H56" s="54"/>
    </row>
  </sheetData>
  <sheetProtection/>
  <mergeCells count="21">
    <mergeCell ref="D3:D4"/>
    <mergeCell ref="C25:C26"/>
    <mergeCell ref="A24:H24"/>
    <mergeCell ref="E25:F25"/>
    <mergeCell ref="B3:B4"/>
    <mergeCell ref="A3:A4"/>
    <mergeCell ref="J3:J4"/>
    <mergeCell ref="E3:F3"/>
    <mergeCell ref="G3:H3"/>
    <mergeCell ref="A5:J5"/>
    <mergeCell ref="A14:J14"/>
    <mergeCell ref="C3:C4"/>
    <mergeCell ref="A1:J1"/>
    <mergeCell ref="A56:B56"/>
    <mergeCell ref="G56:H56"/>
    <mergeCell ref="A40:H40"/>
    <mergeCell ref="A25:A26"/>
    <mergeCell ref="B25:B26"/>
    <mergeCell ref="J25:J26"/>
    <mergeCell ref="D25:D26"/>
    <mergeCell ref="G25:H25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user9</cp:lastModifiedBy>
  <cp:lastPrinted>2019-07-15T08:22:15Z</cp:lastPrinted>
  <dcterms:created xsi:type="dcterms:W3CDTF">2014-09-16T05:33:49Z</dcterms:created>
  <dcterms:modified xsi:type="dcterms:W3CDTF">2019-10-16T07:14:37Z</dcterms:modified>
  <cp:category/>
  <cp:version/>
  <cp:contentType/>
  <cp:contentStatus/>
</cp:coreProperties>
</file>