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100" windowHeight="7950" activeTab="0"/>
  </bookViews>
  <sheets>
    <sheet name="на 01.10.2017г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<sst xmlns="http://schemas.openxmlformats.org/spreadsheetml/2006/main" count="71" uniqueCount="60">
  <si>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Наименование показателя</t>
  </si>
  <si>
    <t>%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</si>
  <si>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</si>
  <si>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</si>
  <si>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</si>
  <si>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</si>
  <si>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</si>
  <si>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</si>
  <si>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</si>
  <si>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</si>
  <si>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</si>
  <si>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</si>
  <si>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</si>
  <si>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</si>
  <si>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</si>
  <si>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</si>
  <si>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</si>
  <si>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</si>
  <si>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</si>
  <si>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Расходы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</si>
  <si>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</si>
  <si>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</si>
  <si>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</si>
  <si>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</si>
  <si>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</si>
  <si>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Налоги на имущество</t>
  </si>
  <si>
    <t xml:space="preserve">в том числе: </t>
  </si>
  <si>
    <t xml:space="preserve">  -Налог на имущество организаций</t>
  </si>
  <si>
    <t>Налоги на совокупный доход</t>
  </si>
  <si>
    <t>Итого налоговые доходы</t>
  </si>
  <si>
    <t>Иные неналоговые доходы</t>
  </si>
  <si>
    <t>Итого неналоговые доходы</t>
  </si>
  <si>
    <t>ВСЕГО НАЛОГОВЫЕ И НЕНАЛОГОВЫЕ ДОХОДЫ</t>
  </si>
  <si>
    <t>тыс. руб.</t>
  </si>
  <si>
    <t xml:space="preserve">        Расходы в разрезе ведомственной структуры расходов бюджета МО "Гиагинский район"</t>
  </si>
  <si>
    <t>Администрация МО "Гиагинский район"</t>
  </si>
  <si>
    <t>Управление финансов администрации МО "Гиагинский район"</t>
  </si>
  <si>
    <t>Управление культуры администрации МО "Гиагинский район"</t>
  </si>
  <si>
    <t>Управление образования администрации МО "Гиагинский район"</t>
  </si>
  <si>
    <t>Совет народных депутатов МО "Гиагинский район"</t>
  </si>
  <si>
    <t>Контрольно-счетная палата МО "Гиагинский район"</t>
  </si>
  <si>
    <t>Единая дежурно-диспечерская служба МО "Гиагинский район"</t>
  </si>
  <si>
    <t>Муниципальное казенное учреждение Централизованная образования"Районный методический кабинет" МО "Гиагинский район"</t>
  </si>
  <si>
    <t>Муниципальное казенное учреждение Централизованная бухгалтерия при Управлении образования администрации МО "Гиагинский район"</t>
  </si>
  <si>
    <t>Доходы от оказания платных услуг и копенсации затрат государства</t>
  </si>
  <si>
    <t>сумма   тыс.руб.</t>
  </si>
  <si>
    <t>сумма  тыс.руб.</t>
  </si>
  <si>
    <t>сумма тыс.руб.</t>
  </si>
  <si>
    <t>Муниципальное казенное учреждение "Центр технического обеспечения учреждений культуры муниципального образования "Гиагинский район"</t>
  </si>
  <si>
    <t>И.Н.Поддубная</t>
  </si>
  <si>
    <t>Начальник управления финансов администрации муниципального образования "Гиагинский район"</t>
  </si>
  <si>
    <t>Муниципальное казенное учреждение Централизованная бухгалтерия при Управлении культуры администрации МО "Гиагинский район"</t>
  </si>
  <si>
    <t>Утвержденные бюджетные назначения на 2017 год                                          тыс.руб.</t>
  </si>
  <si>
    <t>Сведения о фактических поступлениях налоговых и неналоговых доходов и произведенных расходах  бюджета МО "Гиагинский район"                                                                  за  2017 год</t>
  </si>
  <si>
    <t>Факт                                за 2016 год  тыс.руб.</t>
  </si>
  <si>
    <t>Прогноз        на 2017 год    тыс.руб.</t>
  </si>
  <si>
    <t>Факт                за 2017 год    тыс.руб.</t>
  </si>
  <si>
    <t>Отклонение от факта за 2016 год</t>
  </si>
  <si>
    <t>Отклонение  от прогноза на 2017 год</t>
  </si>
  <si>
    <t>Утвержденные бюджетные назначения на 2017 год  тыс.руб.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</si>
</sst>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172" fontId="4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8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45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172" fontId="49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center"/>
    </xf>
    <xf numFmtId="172" fontId="45" fillId="0" borderId="12" xfId="0" applyNumberFormat="1" applyFont="1" applyBorder="1" applyAlignment="1">
      <alignment/>
    </xf>
    <xf numFmtId="0" fontId="46" fillId="0" borderId="12" xfId="0" applyFont="1" applyFill="1" applyBorder="1" applyAlignment="1">
      <alignment wrapText="1"/>
    </xf>
    <xf numFmtId="173" fontId="46" fillId="0" borderId="12" xfId="0" applyNumberFormat="1" applyFont="1" applyBorder="1" applyAlignment="1">
      <alignment wrapText="1"/>
    </xf>
    <xf numFmtId="173" fontId="45" fillId="0" borderId="12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/>
    </xf>
    <xf numFmtId="173" fontId="46" fillId="0" borderId="10" xfId="0" applyNumberFormat="1" applyFont="1" applyBorder="1" applyAlignment="1">
      <alignment wrapText="1"/>
    </xf>
    <xf numFmtId="173" fontId="45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50" fillId="0" borderId="10" xfId="0" applyNumberFormat="1" applyFont="1" applyBorder="1" applyAlignment="1">
      <alignment wrapText="1"/>
    </xf>
    <xf numFmtId="173" fontId="46" fillId="0" borderId="10" xfId="0" applyNumberFormat="1" applyFont="1" applyFill="1" applyBorder="1" applyAlignment="1">
      <alignment wrapText="1"/>
    </xf>
    <xf numFmtId="173" fontId="48" fillId="0" borderId="11" xfId="0" applyNumberFormat="1" applyFont="1" applyFill="1" applyBorder="1" applyAlignment="1">
      <alignment wrapText="1"/>
    </xf>
    <xf numFmtId="173" fontId="4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 wrapText="1"/>
    </xf>
    <xf numFmtId="172" fontId="45" fillId="34" borderId="10" xfId="0" applyNumberFormat="1" applyFont="1" applyFill="1" applyBorder="1" applyAlignment="1">
      <alignment/>
    </xf>
    <xf numFmtId="172" fontId="45" fillId="34" borderId="13" xfId="52" applyNumberFormat="1" applyFont="1" applyFill="1" applyBorder="1" applyAlignment="1">
      <alignment horizontal="right" vertical="top" shrinkToFit="1"/>
      <protection/>
    </xf>
    <xf numFmtId="172" fontId="45" fillId="34" borderId="0" xfId="52" applyNumberFormat="1" applyFont="1" applyFill="1" applyBorder="1" applyAlignment="1">
      <alignment horizontal="right" vertical="top" shrinkToFit="1"/>
      <protection/>
    </xf>
    <xf numFmtId="173" fontId="46" fillId="0" borderId="12" xfId="0" applyNumberFormat="1" applyFont="1" applyFill="1" applyBorder="1" applyAlignment="1">
      <alignment/>
    </xf>
    <xf numFmtId="173" fontId="45" fillId="0" borderId="12" xfId="0" applyNumberFormat="1" applyFont="1" applyFill="1" applyBorder="1" applyAlignment="1">
      <alignment/>
    </xf>
    <xf numFmtId="173" fontId="46" fillId="0" borderId="10" xfId="0" applyNumberFormat="1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3" fontId="48" fillId="0" borderId="11" xfId="0" applyNumberFormat="1" applyFont="1" applyFill="1" applyBorder="1" applyAlignment="1">
      <alignment/>
    </xf>
    <xf numFmtId="172" fontId="46" fillId="0" borderId="12" xfId="0" applyNumberFormat="1" applyFont="1" applyFill="1" applyBorder="1" applyAlignment="1">
      <alignment/>
    </xf>
    <xf numFmtId="172" fontId="45" fillId="0" borderId="12" xfId="0" applyNumberFormat="1" applyFont="1" applyFill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8" fillId="0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8" fillId="34" borderId="10" xfId="0" applyNumberFormat="1" applyFont="1" applyFill="1" applyBorder="1" applyAlignment="1">
      <alignment/>
    </xf>
    <xf numFmtId="173" fontId="36" fillId="34" borderId="10" xfId="0" applyNumberFormat="1" applyFont="1" applyFill="1" applyBorder="1" applyAlignment="1">
      <alignment/>
    </xf>
    <xf numFmtId="172" fontId="46" fillId="34" borderId="10" xfId="52" applyNumberFormat="1" applyFont="1" applyFill="1" applyBorder="1">
      <alignment/>
      <protection/>
    </xf>
    <xf numFmtId="172" fontId="36" fillId="34" borderId="10" xfId="0" applyNumberFormat="1" applyFont="1" applyFill="1" applyBorder="1" applyAlignment="1">
      <alignment/>
    </xf>
    <xf numFmtId="173" fontId="3" fillId="0" borderId="12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34" borderId="11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top" wrapText="1"/>
    </xf>
    <xf numFmtId="0" fontId="0" fillId="34" borderId="12" xfId="0" applyFill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1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4" borderId="12" xfId="0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wrapText="1"/>
    </xf>
    <xf numFmtId="172" fontId="53" fillId="34" borderId="10" xfId="0" applyNumberFormat="1" applyFont="1" applyFill="1" applyBorder="1" applyAlignment="1">
      <alignment/>
    </xf>
    <xf numFmtId="172" fontId="45" fillId="34" borderId="17" xfId="0" applyNumberFormat="1" applyFont="1" applyFill="1" applyBorder="1" applyAlignment="1">
      <alignment horizontal="right"/>
    </xf>
    <xf numFmtId="172" fontId="0" fillId="34" borderId="10" xfId="0" applyNumberFormat="1" applyFill="1" applyBorder="1" applyAlignment="1">
      <alignment/>
    </xf>
    <xf numFmtId="172" fontId="45" fillId="34" borderId="18" xfId="0" applyNumberFormat="1" applyFont="1" applyFill="1" applyBorder="1" applyAlignment="1">
      <alignment horizontal="right"/>
    </xf>
    <xf numFmtId="0" fontId="46" fillId="34" borderId="10" xfId="0" applyFont="1" applyFill="1" applyBorder="1" applyAlignment="1">
      <alignment/>
    </xf>
    <xf numFmtId="172" fontId="54" fillId="34" borderId="17" xfId="0" applyNumberFormat="1" applyFont="1" applyFill="1" applyBorder="1" applyAlignment="1">
      <alignment horizontal="right"/>
    </xf>
    <xf numFmtId="172" fontId="54" fillId="34" borderId="18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wrapText="1"/>
    </xf>
    <xf numFmtId="0" fontId="36" fillId="34" borderId="0" xfId="0" applyFont="1" applyFill="1" applyAlignment="1">
      <alignment/>
    </xf>
    <xf numFmtId="0" fontId="47" fillId="34" borderId="15" xfId="0" applyFont="1" applyFill="1" applyBorder="1" applyAlignment="1">
      <alignment horizontal="center" wrapText="1"/>
    </xf>
    <xf numFmtId="0" fontId="36" fillId="34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45" fillId="34" borderId="10" xfId="0" applyNumberFormat="1" applyFont="1" applyFill="1" applyBorder="1" applyAlignment="1">
      <alignment horizontal="right"/>
    </xf>
    <xf numFmtId="172" fontId="45" fillId="34" borderId="10" xfId="52" applyNumberFormat="1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41">
      <selection activeCell="E59" sqref="E59"/>
    </sheetView>
  </sheetViews>
  <sheetFormatPr defaultColWidth="9.140625" defaultRowHeight="15" customHeight="1"/>
  <cols>
    <col min="1" max="1" width="44.421875" style="0" customWidth="1"/>
    <col min="2" max="4" width="11.7109375" style="0" customWidth="1"/>
    <col min="5" max="5" width="11.8515625" style="0" customWidth="1"/>
    <col min="6" max="6" width="9.7109375" style="0" customWidth="1"/>
    <col min="7" max="7" width="12.421875" style="0" customWidth="1"/>
    <col min="8" max="8" width="10.28125" style="0" customWidth="1"/>
    <col min="9" max="9" width="0.2890625" style="0" hidden="1" customWidth="1"/>
    <col min="10" max="10" width="16.7109375" style="0" customWidth="1"/>
  </cols>
  <sheetData>
    <row r="1" spans="4:8" ht="15" customHeight="1">
      <c r="D1" s="51"/>
      <c r="E1" s="52"/>
      <c r="F1" s="52"/>
      <c r="G1" s="52"/>
      <c r="H1" s="52"/>
    </row>
    <row r="2" spans="7:8" ht="15" customHeight="1">
      <c r="G2" s="51"/>
      <c r="H2" s="51"/>
    </row>
    <row r="3" spans="1:8" ht="21" customHeight="1">
      <c r="A3" s="7"/>
      <c r="E3" s="51"/>
      <c r="F3" s="51"/>
      <c r="G3" s="51"/>
      <c r="H3" s="51"/>
    </row>
    <row r="4" spans="1:8" ht="36" customHeight="1">
      <c r="A4" s="55" t="s">
        <v>53</v>
      </c>
      <c r="B4" s="55"/>
      <c r="C4" s="55"/>
      <c r="D4" s="55"/>
      <c r="E4" s="55"/>
      <c r="F4" s="55"/>
      <c r="G4" s="55"/>
      <c r="H4" s="55"/>
    </row>
    <row r="5" spans="1:8" ht="18" customHeight="1">
      <c r="A5" s="1"/>
      <c r="B5" s="1"/>
      <c r="C5" s="1"/>
      <c r="D5" s="1"/>
      <c r="E5" s="1"/>
      <c r="F5" s="1"/>
      <c r="G5" s="1"/>
      <c r="H5" s="8" t="s">
        <v>33</v>
      </c>
    </row>
    <row r="6" spans="1:10" ht="53.25" customHeight="1">
      <c r="A6" s="58" t="s">
        <v>0</v>
      </c>
      <c r="B6" s="53" t="s">
        <v>54</v>
      </c>
      <c r="C6" s="53" t="s">
        <v>55</v>
      </c>
      <c r="D6" s="53" t="s">
        <v>56</v>
      </c>
      <c r="E6" s="61" t="s">
        <v>57</v>
      </c>
      <c r="F6" s="61"/>
      <c r="G6" s="61" t="s">
        <v>58</v>
      </c>
      <c r="H6" s="61"/>
      <c r="J6" s="65" t="s">
        <v>52</v>
      </c>
    </row>
    <row r="7" spans="1:10" ht="30.75" customHeight="1">
      <c r="A7" s="64"/>
      <c r="B7" s="59"/>
      <c r="C7" s="54"/>
      <c r="D7" s="54"/>
      <c r="E7" s="28" t="s">
        <v>45</v>
      </c>
      <c r="F7" s="13" t="s">
        <v>1</v>
      </c>
      <c r="G7" s="28" t="s">
        <v>46</v>
      </c>
      <c r="H7" s="13" t="s">
        <v>1</v>
      </c>
      <c r="J7" s="66"/>
    </row>
    <row r="8" spans="1:10" ht="15" customHeight="1">
      <c r="A8" s="67" t="s">
        <v>20</v>
      </c>
      <c r="B8" s="67"/>
      <c r="C8" s="67"/>
      <c r="D8" s="67"/>
      <c r="E8" s="67"/>
      <c r="F8" s="67"/>
      <c r="G8" s="67"/>
      <c r="H8" s="67"/>
      <c r="I8" s="67"/>
      <c r="J8" s="67"/>
    </row>
    <row r="9" spans="1:10" ht="15" customHeight="1">
      <c r="A9" s="16" t="s">
        <v>2</v>
      </c>
      <c r="B9" s="47">
        <v>37988.276</v>
      </c>
      <c r="C9" s="33">
        <v>40600</v>
      </c>
      <c r="D9" s="32">
        <v>41096.222</v>
      </c>
      <c r="E9" s="17">
        <f aca="true" t="shared" si="0" ref="E9:E16">D9-B9</f>
        <v>3107.9460000000036</v>
      </c>
      <c r="F9" s="17">
        <f aca="true" t="shared" si="1" ref="F9:F16">D9*100/B9</f>
        <v>108.18132941858168</v>
      </c>
      <c r="G9" s="17">
        <f aca="true" t="shared" si="2" ref="G9:G16">D9-C9</f>
        <v>496.2220000000016</v>
      </c>
      <c r="H9" s="17">
        <f aca="true" t="shared" si="3" ref="H9:H16">D9*100/C9</f>
        <v>101.22222167487685</v>
      </c>
      <c r="I9" s="18"/>
      <c r="J9" s="19">
        <v>40600</v>
      </c>
    </row>
    <row r="10" spans="1:10" ht="28.5" customHeight="1">
      <c r="A10" s="20" t="s">
        <v>3</v>
      </c>
      <c r="B10" s="48">
        <v>144.863</v>
      </c>
      <c r="C10" s="35">
        <v>113.161</v>
      </c>
      <c r="D10" s="34">
        <v>112.247</v>
      </c>
      <c r="E10" s="21">
        <f t="shared" si="0"/>
        <v>-32.616</v>
      </c>
      <c r="F10" s="21">
        <f t="shared" si="1"/>
        <v>77.48493404112853</v>
      </c>
      <c r="G10" s="21">
        <f t="shared" si="2"/>
        <v>-0.9140000000000015</v>
      </c>
      <c r="H10" s="21">
        <f t="shared" si="3"/>
        <v>99.19230123452427</v>
      </c>
      <c r="I10" s="18"/>
      <c r="J10" s="22">
        <v>113.2</v>
      </c>
    </row>
    <row r="11" spans="1:10" ht="15" customHeight="1">
      <c r="A11" s="20" t="s">
        <v>28</v>
      </c>
      <c r="B11" s="48">
        <v>31550.673</v>
      </c>
      <c r="C11" s="35">
        <v>34288.5</v>
      </c>
      <c r="D11" s="34">
        <v>34872.039</v>
      </c>
      <c r="E11" s="21">
        <f t="shared" si="0"/>
        <v>3321.365999999998</v>
      </c>
      <c r="F11" s="21">
        <f t="shared" si="1"/>
        <v>110.52708447772255</v>
      </c>
      <c r="G11" s="21">
        <f t="shared" si="2"/>
        <v>583.538999999997</v>
      </c>
      <c r="H11" s="21">
        <f t="shared" si="3"/>
        <v>101.70185047464894</v>
      </c>
      <c r="I11" s="18"/>
      <c r="J11" s="22">
        <v>34288.5</v>
      </c>
    </row>
    <row r="12" spans="1:15" ht="15" customHeight="1">
      <c r="A12" s="20" t="s">
        <v>25</v>
      </c>
      <c r="B12" s="48">
        <v>14475.235</v>
      </c>
      <c r="C12" s="35">
        <v>13464</v>
      </c>
      <c r="D12" s="34">
        <v>13096.85</v>
      </c>
      <c r="E12" s="21">
        <f t="shared" si="0"/>
        <v>-1378.3850000000002</v>
      </c>
      <c r="F12" s="21">
        <f t="shared" si="1"/>
        <v>90.47763300561269</v>
      </c>
      <c r="G12" s="21">
        <f t="shared" si="2"/>
        <v>-367.14999999999964</v>
      </c>
      <c r="H12" s="21">
        <f t="shared" si="3"/>
        <v>97.27309863339275</v>
      </c>
      <c r="I12" s="18"/>
      <c r="J12" s="22">
        <v>13464</v>
      </c>
      <c r="O12" s="27"/>
    </row>
    <row r="13" spans="1:10" ht="15" customHeight="1">
      <c r="A13" s="20" t="s">
        <v>26</v>
      </c>
      <c r="B13" s="48"/>
      <c r="C13" s="35"/>
      <c r="D13" s="34"/>
      <c r="E13" s="21"/>
      <c r="F13" s="21"/>
      <c r="G13" s="21"/>
      <c r="H13" s="21"/>
      <c r="I13" s="18"/>
      <c r="J13" s="22"/>
    </row>
    <row r="14" spans="1:10" ht="15" customHeight="1">
      <c r="A14" s="23" t="s">
        <v>27</v>
      </c>
      <c r="B14" s="48">
        <v>14475.235</v>
      </c>
      <c r="C14" s="35">
        <v>13464</v>
      </c>
      <c r="D14" s="34">
        <v>13096.85</v>
      </c>
      <c r="E14" s="21">
        <f t="shared" si="0"/>
        <v>-1378.3850000000002</v>
      </c>
      <c r="F14" s="21">
        <f t="shared" si="1"/>
        <v>90.47763300561269</v>
      </c>
      <c r="G14" s="21">
        <f t="shared" si="2"/>
        <v>-367.14999999999964</v>
      </c>
      <c r="H14" s="21">
        <f t="shared" si="3"/>
        <v>97.27309863339275</v>
      </c>
      <c r="I14" s="18"/>
      <c r="J14" s="22">
        <v>13464</v>
      </c>
    </row>
    <row r="15" spans="1:10" ht="15" customHeight="1">
      <c r="A15" s="24" t="s">
        <v>21</v>
      </c>
      <c r="B15" s="48">
        <v>2846.03</v>
      </c>
      <c r="C15" s="35">
        <v>2846.1</v>
      </c>
      <c r="D15" s="34">
        <v>2620.489</v>
      </c>
      <c r="E15" s="21">
        <f t="shared" si="0"/>
        <v>-225.54100000000017</v>
      </c>
      <c r="F15" s="21">
        <f t="shared" si="1"/>
        <v>92.07524165240703</v>
      </c>
      <c r="G15" s="21">
        <f t="shared" si="2"/>
        <v>-225.61099999999988</v>
      </c>
      <c r="H15" s="21">
        <f t="shared" si="3"/>
        <v>92.07297705632269</v>
      </c>
      <c r="I15" s="18"/>
      <c r="J15" s="22">
        <v>2846.1</v>
      </c>
    </row>
    <row r="16" spans="1:11" ht="15" customHeight="1">
      <c r="A16" s="25" t="s">
        <v>29</v>
      </c>
      <c r="B16" s="36">
        <f>B9+B10+B11+B12+B15</f>
        <v>87005.07699999999</v>
      </c>
      <c r="C16" s="26">
        <f>C9+C10+C11+C12+C15</f>
        <v>91311.761</v>
      </c>
      <c r="D16" s="36">
        <f>D9+D10+D11+D12+D15</f>
        <v>91797.84700000001</v>
      </c>
      <c r="E16" s="26">
        <f t="shared" si="0"/>
        <v>4792.770000000019</v>
      </c>
      <c r="F16" s="26">
        <f t="shared" si="1"/>
        <v>105.5086095722897</v>
      </c>
      <c r="G16" s="26">
        <f t="shared" si="2"/>
        <v>486.08600000001024</v>
      </c>
      <c r="H16" s="26">
        <f t="shared" si="3"/>
        <v>100.53233668333263</v>
      </c>
      <c r="I16" s="18"/>
      <c r="J16" s="26">
        <f>J9+J10+J11+J12+J15</f>
        <v>91311.8</v>
      </c>
      <c r="K16" s="5"/>
    </row>
    <row r="17" spans="1:10" ht="25.5" customHeight="1">
      <c r="A17" s="68" t="s">
        <v>22</v>
      </c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30.75" customHeight="1">
      <c r="A18" s="15" t="s">
        <v>23</v>
      </c>
      <c r="B18" s="49">
        <v>43453.555</v>
      </c>
      <c r="C18" s="38">
        <v>43750.2</v>
      </c>
      <c r="D18" s="37">
        <v>44178.897</v>
      </c>
      <c r="E18" s="14">
        <f>D18-B18</f>
        <v>725.3419999999969</v>
      </c>
      <c r="F18" s="14">
        <f>D18*100/B18</f>
        <v>101.66923511781715</v>
      </c>
      <c r="G18" s="14">
        <f>D18-C18</f>
        <v>428.6970000000001</v>
      </c>
      <c r="H18" s="14">
        <f>D18*100/C18</f>
        <v>100.97987437771712</v>
      </c>
      <c r="J18" s="38">
        <v>43750.2</v>
      </c>
    </row>
    <row r="19" spans="1:10" ht="15" customHeight="1">
      <c r="A19" s="2" t="s">
        <v>24</v>
      </c>
      <c r="B19" s="50">
        <v>1317.274</v>
      </c>
      <c r="C19" s="40">
        <v>1100</v>
      </c>
      <c r="D19" s="39">
        <v>995.699</v>
      </c>
      <c r="E19" s="4">
        <f aca="true" t="shared" si="4" ref="E19:E26">D19-B19</f>
        <v>-321.57499999999993</v>
      </c>
      <c r="F19" s="4">
        <f aca="true" t="shared" si="5" ref="F19:F26">D19*100/B19</f>
        <v>75.58784277227062</v>
      </c>
      <c r="G19" s="4">
        <f aca="true" t="shared" si="6" ref="G19:G26">D19-C19</f>
        <v>-104.30100000000004</v>
      </c>
      <c r="H19" s="4">
        <f>D19*100/C19</f>
        <v>90.5180909090909</v>
      </c>
      <c r="J19" s="40">
        <v>1100</v>
      </c>
    </row>
    <row r="20" spans="1:10" ht="24.75" customHeight="1">
      <c r="A20" s="2" t="s">
        <v>4</v>
      </c>
      <c r="B20" s="50">
        <v>339.004</v>
      </c>
      <c r="C20" s="40">
        <v>792.7</v>
      </c>
      <c r="D20" s="39">
        <v>851.6</v>
      </c>
      <c r="E20" s="4">
        <f t="shared" si="4"/>
        <v>512.596</v>
      </c>
      <c r="F20" s="4">
        <f t="shared" si="5"/>
        <v>251.2064754398178</v>
      </c>
      <c r="G20" s="4">
        <f t="shared" si="6"/>
        <v>58.89999999999998</v>
      </c>
      <c r="H20" s="4">
        <v>0</v>
      </c>
      <c r="J20" s="40">
        <v>792.7</v>
      </c>
    </row>
    <row r="21" spans="1:10" ht="27.75" customHeight="1">
      <c r="A21" s="2" t="s">
        <v>44</v>
      </c>
      <c r="B21" s="50">
        <v>444</v>
      </c>
      <c r="C21" s="40">
        <v>0</v>
      </c>
      <c r="D21" s="39">
        <v>0</v>
      </c>
      <c r="E21" s="4">
        <f>D21-B21</f>
        <v>-444</v>
      </c>
      <c r="F21" s="4">
        <v>0</v>
      </c>
      <c r="G21" s="4">
        <f>D21-C21</f>
        <v>0</v>
      </c>
      <c r="H21" s="4">
        <v>0</v>
      </c>
      <c r="J21" s="40">
        <v>0</v>
      </c>
    </row>
    <row r="22" spans="1:10" ht="15" customHeight="1">
      <c r="A22" s="2" t="s">
        <v>5</v>
      </c>
      <c r="B22" s="50">
        <v>2093.769</v>
      </c>
      <c r="C22" s="40">
        <v>2542.7</v>
      </c>
      <c r="D22" s="39">
        <v>2582.894</v>
      </c>
      <c r="E22" s="4">
        <f t="shared" si="4"/>
        <v>489.125</v>
      </c>
      <c r="F22" s="4">
        <f t="shared" si="5"/>
        <v>123.36098203765553</v>
      </c>
      <c r="G22" s="4">
        <f t="shared" si="6"/>
        <v>40.19399999999996</v>
      </c>
      <c r="H22" s="4">
        <f>D22*100/C22</f>
        <v>101.58076060880165</v>
      </c>
      <c r="J22" s="40">
        <v>2542.7</v>
      </c>
    </row>
    <row r="23" spans="1:10" ht="15" customHeight="1">
      <c r="A23" s="2" t="s">
        <v>30</v>
      </c>
      <c r="B23" s="50">
        <v>147.256</v>
      </c>
      <c r="C23" s="40">
        <v>200</v>
      </c>
      <c r="D23" s="39">
        <v>115.044</v>
      </c>
      <c r="E23" s="4">
        <f t="shared" si="4"/>
        <v>-32.212</v>
      </c>
      <c r="F23" s="4">
        <f t="shared" si="5"/>
        <v>78.1251697723692</v>
      </c>
      <c r="G23" s="4">
        <f t="shared" si="6"/>
        <v>-84.956</v>
      </c>
      <c r="H23" s="4">
        <v>0</v>
      </c>
      <c r="J23" s="40">
        <v>200</v>
      </c>
    </row>
    <row r="24" spans="1:10" ht="15" customHeight="1">
      <c r="A24" s="10" t="s">
        <v>31</v>
      </c>
      <c r="B24" s="41">
        <f>B18+B19+B20+B22+B23+B21</f>
        <v>47794.858</v>
      </c>
      <c r="C24" s="41">
        <f>C18+C19+C20+C22+C23</f>
        <v>48385.59999999999</v>
      </c>
      <c r="D24" s="41">
        <f>D18+D19+D20+D22+D23</f>
        <v>48724.134</v>
      </c>
      <c r="E24" s="6">
        <f>D24-B24</f>
        <v>929.275999999998</v>
      </c>
      <c r="F24" s="6">
        <f>D24*100/B24</f>
        <v>101.94430120495387</v>
      </c>
      <c r="G24" s="6">
        <f>D24-C24</f>
        <v>338.5340000000069</v>
      </c>
      <c r="H24" s="6">
        <f>D24*100/C24</f>
        <v>100.69965857610529</v>
      </c>
      <c r="J24" s="6">
        <f>J18+J19+J20+J22+J23</f>
        <v>48385.59999999999</v>
      </c>
    </row>
    <row r="25" spans="1:10" ht="15" customHeight="1">
      <c r="A25" s="3"/>
      <c r="B25" s="41"/>
      <c r="C25" s="41"/>
      <c r="D25" s="41"/>
      <c r="E25" s="6"/>
      <c r="F25" s="6"/>
      <c r="G25" s="6"/>
      <c r="H25" s="6"/>
      <c r="J25" s="9"/>
    </row>
    <row r="26" spans="1:10" ht="40.5" customHeight="1">
      <c r="A26" s="11" t="s">
        <v>32</v>
      </c>
      <c r="B26" s="42">
        <f>B16+B24</f>
        <v>134799.935</v>
      </c>
      <c r="C26" s="42">
        <f>C16+C24</f>
        <v>139697.36099999998</v>
      </c>
      <c r="D26" s="42">
        <f>D16+D24</f>
        <v>140521.981</v>
      </c>
      <c r="E26" s="12">
        <f t="shared" si="4"/>
        <v>5722.046000000002</v>
      </c>
      <c r="F26" s="12">
        <f t="shared" si="5"/>
        <v>104.2448432931366</v>
      </c>
      <c r="G26" s="12">
        <f t="shared" si="6"/>
        <v>824.6200000000244</v>
      </c>
      <c r="H26" s="12">
        <f>D26*100/C26</f>
        <v>100.59029032051652</v>
      </c>
      <c r="J26" s="12">
        <f>J16+J24</f>
        <v>139697.4</v>
      </c>
    </row>
    <row r="27" spans="1:8" ht="43.5" customHeight="1">
      <c r="A27" s="62" t="s">
        <v>19</v>
      </c>
      <c r="B27" s="63"/>
      <c r="C27" s="63"/>
      <c r="D27" s="63"/>
      <c r="E27" s="63"/>
      <c r="F27" s="63"/>
      <c r="G27" s="63"/>
      <c r="H27" s="63"/>
    </row>
    <row r="28" spans="1:10" ht="43.5" customHeight="1">
      <c r="A28" s="53" t="s">
        <v>0</v>
      </c>
      <c r="B28" s="53" t="s">
        <v>54</v>
      </c>
      <c r="C28" s="53" t="s">
        <v>55</v>
      </c>
      <c r="D28" s="53" t="s">
        <v>56</v>
      </c>
      <c r="E28" s="69" t="s">
        <v>57</v>
      </c>
      <c r="F28" s="69"/>
      <c r="G28" s="69" t="s">
        <v>58</v>
      </c>
      <c r="H28" s="69"/>
      <c r="I28" s="70"/>
      <c r="J28" s="53" t="s">
        <v>59</v>
      </c>
    </row>
    <row r="29" spans="1:10" ht="34.5" customHeight="1">
      <c r="A29" s="71"/>
      <c r="B29" s="59"/>
      <c r="C29" s="54"/>
      <c r="D29" s="54"/>
      <c r="E29" s="72" t="s">
        <v>47</v>
      </c>
      <c r="F29" s="73" t="s">
        <v>1</v>
      </c>
      <c r="G29" s="72" t="s">
        <v>47</v>
      </c>
      <c r="H29" s="73" t="s">
        <v>1</v>
      </c>
      <c r="I29" s="70"/>
      <c r="J29" s="60"/>
    </row>
    <row r="30" spans="1:10" ht="15" customHeight="1">
      <c r="A30" s="74" t="s">
        <v>6</v>
      </c>
      <c r="B30" s="75">
        <v>33212.877</v>
      </c>
      <c r="C30" s="29">
        <f>J30*50/100</f>
        <v>20573.4655</v>
      </c>
      <c r="D30" s="76">
        <v>40333.092</v>
      </c>
      <c r="E30" s="77">
        <f>D30-B30</f>
        <v>7120.2149999999965</v>
      </c>
      <c r="F30" s="77">
        <f>D30/B30*100</f>
        <v>121.4381157043396</v>
      </c>
      <c r="G30" s="77">
        <f>D30-C30</f>
        <v>19759.6265</v>
      </c>
      <c r="H30" s="77">
        <f>D30/C30*100</f>
        <v>196.04422988436247</v>
      </c>
      <c r="I30" s="70"/>
      <c r="J30" s="78">
        <v>41146.931</v>
      </c>
    </row>
    <row r="31" spans="1:10" ht="15" customHeight="1">
      <c r="A31" s="74" t="s">
        <v>7</v>
      </c>
      <c r="B31" s="75">
        <v>612.4</v>
      </c>
      <c r="C31" s="29">
        <f>J31*50/100</f>
        <v>305.8</v>
      </c>
      <c r="D31" s="76">
        <v>611.6</v>
      </c>
      <c r="E31" s="77">
        <f aca="true" t="shared" si="7" ref="E31:E42">D31-B31</f>
        <v>-0.7999999999999545</v>
      </c>
      <c r="F31" s="77">
        <v>0</v>
      </c>
      <c r="G31" s="77">
        <f aca="true" t="shared" si="8" ref="G31:G41">D31-C31</f>
        <v>305.8</v>
      </c>
      <c r="H31" s="77">
        <f aca="true" t="shared" si="9" ref="H31:H41">D31/C31*100</f>
        <v>200</v>
      </c>
      <c r="I31" s="70"/>
      <c r="J31" s="78">
        <v>611.6</v>
      </c>
    </row>
    <row r="32" spans="1:10" ht="27" customHeight="1">
      <c r="A32" s="74" t="s">
        <v>8</v>
      </c>
      <c r="B32" s="75">
        <v>1621.23</v>
      </c>
      <c r="C32" s="29">
        <f aca="true" t="shared" si="10" ref="C32:C41">J32*50/100</f>
        <v>2031.5</v>
      </c>
      <c r="D32" s="76">
        <v>4039.715</v>
      </c>
      <c r="E32" s="77">
        <f t="shared" si="7"/>
        <v>2418.485</v>
      </c>
      <c r="F32" s="77">
        <f aca="true" t="shared" si="11" ref="F32:F42">D32/B32*100</f>
        <v>249.17593432147197</v>
      </c>
      <c r="G32" s="77">
        <f t="shared" si="8"/>
        <v>2008.2150000000001</v>
      </c>
      <c r="H32" s="77">
        <f t="shared" si="9"/>
        <v>198.8538026089097</v>
      </c>
      <c r="I32" s="70"/>
      <c r="J32" s="78">
        <v>4063</v>
      </c>
    </row>
    <row r="33" spans="1:10" ht="15" customHeight="1">
      <c r="A33" s="74" t="s">
        <v>9</v>
      </c>
      <c r="B33" s="75">
        <v>4731.772</v>
      </c>
      <c r="C33" s="29">
        <f t="shared" si="10"/>
        <v>2522.8</v>
      </c>
      <c r="D33" s="76">
        <v>4928.876</v>
      </c>
      <c r="E33" s="77">
        <f t="shared" si="7"/>
        <v>197.10400000000027</v>
      </c>
      <c r="F33" s="77">
        <f t="shared" si="11"/>
        <v>104.16554305659697</v>
      </c>
      <c r="G33" s="77">
        <f t="shared" si="8"/>
        <v>2406.076</v>
      </c>
      <c r="H33" s="77">
        <f t="shared" si="9"/>
        <v>195.37323608688757</v>
      </c>
      <c r="I33" s="70"/>
      <c r="J33" s="78">
        <v>5045.6</v>
      </c>
    </row>
    <row r="34" spans="1:10" ht="15" customHeight="1">
      <c r="A34" s="74" t="s">
        <v>10</v>
      </c>
      <c r="B34" s="75">
        <v>2352.221</v>
      </c>
      <c r="C34" s="29">
        <f t="shared" si="10"/>
        <v>250</v>
      </c>
      <c r="D34" s="78">
        <v>500</v>
      </c>
      <c r="E34" s="77">
        <f t="shared" si="7"/>
        <v>-1852.221</v>
      </c>
      <c r="F34" s="77">
        <v>0</v>
      </c>
      <c r="G34" s="77">
        <f t="shared" si="8"/>
        <v>250</v>
      </c>
      <c r="H34" s="77">
        <f t="shared" si="9"/>
        <v>200</v>
      </c>
      <c r="I34" s="70"/>
      <c r="J34" s="78">
        <v>500</v>
      </c>
    </row>
    <row r="35" spans="1:10" ht="15" customHeight="1">
      <c r="A35" s="74" t="s">
        <v>11</v>
      </c>
      <c r="B35" s="75">
        <v>316328.473</v>
      </c>
      <c r="C35" s="29">
        <f t="shared" si="10"/>
        <v>169075.087</v>
      </c>
      <c r="D35" s="76">
        <v>336945.338</v>
      </c>
      <c r="E35" s="77">
        <f t="shared" si="7"/>
        <v>20616.86499999999</v>
      </c>
      <c r="F35" s="77">
        <f t="shared" si="11"/>
        <v>106.51754955994745</v>
      </c>
      <c r="G35" s="77">
        <f t="shared" si="8"/>
        <v>167870.251</v>
      </c>
      <c r="H35" s="77">
        <f t="shared" si="9"/>
        <v>199.2873959012069</v>
      </c>
      <c r="I35" s="70"/>
      <c r="J35" s="78">
        <v>338150.174</v>
      </c>
    </row>
    <row r="36" spans="1:10" ht="15" customHeight="1">
      <c r="A36" s="74" t="s">
        <v>12</v>
      </c>
      <c r="B36" s="75">
        <v>40482.605</v>
      </c>
      <c r="C36" s="29">
        <f t="shared" si="10"/>
        <v>41585.2</v>
      </c>
      <c r="D36" s="76">
        <v>83034.588</v>
      </c>
      <c r="E36" s="77">
        <f t="shared" si="7"/>
        <v>42551.983</v>
      </c>
      <c r="F36" s="77">
        <f t="shared" si="11"/>
        <v>205.11177084577437</v>
      </c>
      <c r="G36" s="77">
        <f t="shared" si="8"/>
        <v>41449.388000000006</v>
      </c>
      <c r="H36" s="77">
        <f t="shared" si="9"/>
        <v>199.67341265642585</v>
      </c>
      <c r="I36" s="70"/>
      <c r="J36" s="78">
        <v>83170.4</v>
      </c>
    </row>
    <row r="37" spans="1:10" ht="15" customHeight="1">
      <c r="A37" s="74" t="s">
        <v>13</v>
      </c>
      <c r="B37" s="75">
        <v>35108.274</v>
      </c>
      <c r="C37" s="29">
        <f t="shared" si="10"/>
        <v>22577.283</v>
      </c>
      <c r="D37" s="76">
        <v>44833.336</v>
      </c>
      <c r="E37" s="77">
        <f t="shared" si="7"/>
        <v>9725.062000000005</v>
      </c>
      <c r="F37" s="77">
        <f t="shared" si="11"/>
        <v>127.70019967372934</v>
      </c>
      <c r="G37" s="77">
        <f t="shared" si="8"/>
        <v>22256.053000000004</v>
      </c>
      <c r="H37" s="77">
        <f t="shared" si="9"/>
        <v>198.5771981509024</v>
      </c>
      <c r="I37" s="70"/>
      <c r="J37" s="78">
        <v>45154.566</v>
      </c>
    </row>
    <row r="38" spans="1:10" ht="15" customHeight="1">
      <c r="A38" s="74" t="s">
        <v>14</v>
      </c>
      <c r="B38" s="75">
        <v>199.825</v>
      </c>
      <c r="C38" s="29">
        <f t="shared" si="10"/>
        <v>159.95</v>
      </c>
      <c r="D38" s="76">
        <v>319.839</v>
      </c>
      <c r="E38" s="77">
        <f t="shared" si="7"/>
        <v>120.01400000000001</v>
      </c>
      <c r="F38" s="77">
        <f t="shared" si="11"/>
        <v>160.0595521080946</v>
      </c>
      <c r="G38" s="77">
        <f t="shared" si="8"/>
        <v>159.889</v>
      </c>
      <c r="H38" s="77">
        <f t="shared" si="9"/>
        <v>199.9618630822132</v>
      </c>
      <c r="I38" s="70"/>
      <c r="J38" s="78">
        <v>319.9</v>
      </c>
    </row>
    <row r="39" spans="1:10" ht="15" customHeight="1">
      <c r="A39" s="79" t="s">
        <v>15</v>
      </c>
      <c r="B39" s="75">
        <v>1741.5</v>
      </c>
      <c r="C39" s="29">
        <f>J39*50/100</f>
        <v>1180.8</v>
      </c>
      <c r="D39" s="76">
        <v>2339.353</v>
      </c>
      <c r="E39" s="77">
        <f t="shared" si="7"/>
        <v>597.8530000000001</v>
      </c>
      <c r="F39" s="77">
        <f t="shared" si="11"/>
        <v>134.32977318403675</v>
      </c>
      <c r="G39" s="77">
        <f t="shared" si="8"/>
        <v>1158.553</v>
      </c>
      <c r="H39" s="77">
        <f t="shared" si="9"/>
        <v>198.11593834688347</v>
      </c>
      <c r="I39" s="70"/>
      <c r="J39" s="78">
        <v>2361.6</v>
      </c>
    </row>
    <row r="40" spans="1:10" ht="15" customHeight="1">
      <c r="A40" s="74" t="s">
        <v>16</v>
      </c>
      <c r="B40" s="75">
        <v>388.155</v>
      </c>
      <c r="C40" s="29">
        <f t="shared" si="10"/>
        <v>115.9</v>
      </c>
      <c r="D40" s="76">
        <v>231.791</v>
      </c>
      <c r="E40" s="77">
        <f t="shared" si="7"/>
        <v>-156.36399999999998</v>
      </c>
      <c r="F40" s="77">
        <v>0</v>
      </c>
      <c r="G40" s="77">
        <f t="shared" si="8"/>
        <v>115.89099999999999</v>
      </c>
      <c r="H40" s="77">
        <f t="shared" si="9"/>
        <v>199.99223468507333</v>
      </c>
      <c r="I40" s="70"/>
      <c r="J40" s="78">
        <v>231.8</v>
      </c>
    </row>
    <row r="41" spans="1:10" ht="15" customHeight="1">
      <c r="A41" s="74" t="s">
        <v>17</v>
      </c>
      <c r="B41" s="75">
        <v>11249.925</v>
      </c>
      <c r="C41" s="29">
        <f t="shared" si="10"/>
        <v>6526.6435</v>
      </c>
      <c r="D41" s="80">
        <v>13053.287</v>
      </c>
      <c r="E41" s="77">
        <f t="shared" si="7"/>
        <v>1803.362000000001</v>
      </c>
      <c r="F41" s="77">
        <f t="shared" si="11"/>
        <v>116.02999131105321</v>
      </c>
      <c r="G41" s="77">
        <f t="shared" si="8"/>
        <v>6526.6435</v>
      </c>
      <c r="H41" s="77">
        <f t="shared" si="9"/>
        <v>200</v>
      </c>
      <c r="I41" s="70"/>
      <c r="J41" s="81">
        <v>13053.287</v>
      </c>
    </row>
    <row r="42" spans="1:10" ht="15" customHeight="1">
      <c r="A42" s="82" t="s">
        <v>18</v>
      </c>
      <c r="B42" s="43">
        <f>B30+B31+B32+B33+B34+B35+B36+B37+B38+B39+B40+B41</f>
        <v>448029.257</v>
      </c>
      <c r="C42" s="43">
        <f>SUM(C30:C41)</f>
        <v>266904.42899999995</v>
      </c>
      <c r="D42" s="43">
        <f>D30+D31+D32+D33+D34+D35+D36+D37+D38+D39+D40+D41</f>
        <v>531170.815</v>
      </c>
      <c r="E42" s="46">
        <f t="shared" si="7"/>
        <v>83141.55799999996</v>
      </c>
      <c r="F42" s="46">
        <f t="shared" si="11"/>
        <v>118.55717159114008</v>
      </c>
      <c r="G42" s="46">
        <f>D42-C42</f>
        <v>264266.386</v>
      </c>
      <c r="H42" s="43">
        <f>D42*100/C42</f>
        <v>199.0116151276006</v>
      </c>
      <c r="I42" s="83"/>
      <c r="J42" s="44">
        <f>J30+J31+J32+J33+J34+J35+J36+J37+J38+J39+J40+J41</f>
        <v>533808.8579999999</v>
      </c>
    </row>
    <row r="43" spans="1:10" ht="26.25" customHeight="1">
      <c r="A43" s="84" t="s">
        <v>34</v>
      </c>
      <c r="B43" s="85"/>
      <c r="C43" s="85"/>
      <c r="D43" s="85"/>
      <c r="E43" s="85"/>
      <c r="F43" s="85"/>
      <c r="G43" s="85"/>
      <c r="H43" s="85"/>
      <c r="I43" s="70"/>
      <c r="J43" s="86"/>
    </row>
    <row r="44" spans="1:10" ht="28.5" customHeight="1">
      <c r="A44" s="74" t="s">
        <v>35</v>
      </c>
      <c r="B44" s="45">
        <v>55099.911</v>
      </c>
      <c r="C44" s="45">
        <f>J44*50/100</f>
        <v>36610.8905</v>
      </c>
      <c r="D44" s="45">
        <v>72391.95</v>
      </c>
      <c r="E44" s="29">
        <f>D44-B44</f>
        <v>17292.038999999997</v>
      </c>
      <c r="F44" s="29">
        <f>D44*100/B44</f>
        <v>131.3830615806258</v>
      </c>
      <c r="G44" s="29">
        <f>D44-C44</f>
        <v>35781.059499999996</v>
      </c>
      <c r="H44" s="29">
        <f>D44*100/C44</f>
        <v>197.7333766301041</v>
      </c>
      <c r="I44" s="30">
        <v>2739051300</v>
      </c>
      <c r="J44" s="87">
        <v>73221.781</v>
      </c>
    </row>
    <row r="45" spans="1:10" ht="36.75" customHeight="1">
      <c r="A45" s="74" t="s">
        <v>36</v>
      </c>
      <c r="B45" s="45">
        <v>15801.872</v>
      </c>
      <c r="C45" s="45">
        <f aca="true" t="shared" si="12" ref="C45:C54">J45*50/100</f>
        <v>8995.0685</v>
      </c>
      <c r="D45" s="45">
        <v>17671.062</v>
      </c>
      <c r="E45" s="29">
        <f aca="true" t="shared" si="13" ref="E45:E54">D45-B45</f>
        <v>1869.1900000000023</v>
      </c>
      <c r="F45" s="29">
        <f aca="true" t="shared" si="14" ref="F45:F55">D45*100/B45</f>
        <v>111.82891495387383</v>
      </c>
      <c r="G45" s="29">
        <f aca="true" t="shared" si="15" ref="G45:G55">D45-C45</f>
        <v>8675.993500000002</v>
      </c>
      <c r="H45" s="29">
        <f aca="true" t="shared" si="16" ref="H45:H55">D45*100/C45</f>
        <v>196.45277854193108</v>
      </c>
      <c r="I45" s="30">
        <v>330523000</v>
      </c>
      <c r="J45" s="87">
        <v>17990.137</v>
      </c>
    </row>
    <row r="46" spans="1:10" ht="30.75" customHeight="1">
      <c r="A46" s="74" t="s">
        <v>37</v>
      </c>
      <c r="B46" s="45">
        <v>40655.3</v>
      </c>
      <c r="C46" s="45">
        <f t="shared" si="12"/>
        <v>41988.8</v>
      </c>
      <c r="D46" s="45">
        <v>83794.937</v>
      </c>
      <c r="E46" s="29">
        <f t="shared" si="13"/>
        <v>43139.637</v>
      </c>
      <c r="F46" s="29">
        <f t="shared" si="14"/>
        <v>206.11073340991211</v>
      </c>
      <c r="G46" s="29">
        <f t="shared" si="15"/>
        <v>41806.137</v>
      </c>
      <c r="H46" s="29">
        <f t="shared" si="16"/>
        <v>199.56497208779484</v>
      </c>
      <c r="I46" s="30">
        <v>3204053322.2</v>
      </c>
      <c r="J46" s="87">
        <v>83977.6</v>
      </c>
    </row>
    <row r="47" spans="1:10" ht="35.25" customHeight="1">
      <c r="A47" s="74" t="s">
        <v>38</v>
      </c>
      <c r="B47" s="45">
        <v>313221.776</v>
      </c>
      <c r="C47" s="45">
        <f t="shared" si="12"/>
        <v>164721.812</v>
      </c>
      <c r="D47" s="45">
        <v>328341.625</v>
      </c>
      <c r="E47" s="29">
        <f t="shared" si="13"/>
        <v>15119.848999999987</v>
      </c>
      <c r="F47" s="29">
        <f t="shared" si="14"/>
        <v>104.8272023717789</v>
      </c>
      <c r="G47" s="29">
        <f t="shared" si="15"/>
        <v>163619.813</v>
      </c>
      <c r="H47" s="29">
        <f t="shared" si="16"/>
        <v>199.33099388197599</v>
      </c>
      <c r="I47" s="30">
        <v>612738300</v>
      </c>
      <c r="J47" s="87">
        <v>329443.624</v>
      </c>
    </row>
    <row r="48" spans="1:10" ht="15" customHeight="1">
      <c r="A48" s="74" t="s">
        <v>39</v>
      </c>
      <c r="B48" s="45">
        <v>1353.41</v>
      </c>
      <c r="C48" s="45">
        <f t="shared" si="12"/>
        <v>814.17</v>
      </c>
      <c r="D48" s="45">
        <v>1599.907</v>
      </c>
      <c r="E48" s="29">
        <f t="shared" si="13"/>
        <v>246.49699999999984</v>
      </c>
      <c r="F48" s="29">
        <f t="shared" si="14"/>
        <v>118.21303226664497</v>
      </c>
      <c r="G48" s="29">
        <f t="shared" si="15"/>
        <v>785.737</v>
      </c>
      <c r="H48" s="29">
        <f t="shared" si="16"/>
        <v>196.50773180048392</v>
      </c>
      <c r="I48" s="30">
        <v>545110882.56</v>
      </c>
      <c r="J48" s="87">
        <v>1628.34</v>
      </c>
    </row>
    <row r="49" spans="1:10" ht="17.25" customHeight="1">
      <c r="A49" s="74" t="s">
        <v>40</v>
      </c>
      <c r="B49" s="45">
        <v>1590.101</v>
      </c>
      <c r="C49" s="45">
        <f t="shared" si="12"/>
        <v>882.488</v>
      </c>
      <c r="D49" s="45">
        <v>1728.569</v>
      </c>
      <c r="E49" s="29">
        <f t="shared" si="13"/>
        <v>138.46799999999985</v>
      </c>
      <c r="F49" s="29">
        <f t="shared" si="14"/>
        <v>108.70812608758814</v>
      </c>
      <c r="G49" s="29">
        <f t="shared" si="15"/>
        <v>846.0809999999999</v>
      </c>
      <c r="H49" s="29">
        <f t="shared" si="16"/>
        <v>195.87450480913054</v>
      </c>
      <c r="I49" s="30">
        <v>2224660000.94</v>
      </c>
      <c r="J49" s="87">
        <v>1764.976</v>
      </c>
    </row>
    <row r="50" spans="1:10" ht="32.25" customHeight="1">
      <c r="A50" s="74" t="s">
        <v>41</v>
      </c>
      <c r="B50" s="45">
        <v>967.423</v>
      </c>
      <c r="C50" s="45">
        <f t="shared" si="12"/>
        <v>2031.5</v>
      </c>
      <c r="D50" s="45">
        <v>4039.715</v>
      </c>
      <c r="E50" s="29">
        <f t="shared" si="13"/>
        <v>3072.2920000000004</v>
      </c>
      <c r="F50" s="29">
        <f t="shared" si="14"/>
        <v>417.5748354132577</v>
      </c>
      <c r="G50" s="29">
        <f t="shared" si="15"/>
        <v>2008.2150000000001</v>
      </c>
      <c r="H50" s="29">
        <f t="shared" si="16"/>
        <v>198.85380260890966</v>
      </c>
      <c r="I50" s="30">
        <v>275157600</v>
      </c>
      <c r="J50" s="87">
        <v>4063</v>
      </c>
    </row>
    <row r="51" spans="1:10" ht="45.75" customHeight="1">
      <c r="A51" s="74" t="s">
        <v>48</v>
      </c>
      <c r="B51" s="45">
        <v>9322.559</v>
      </c>
      <c r="C51" s="45">
        <f t="shared" si="12"/>
        <v>5764.8</v>
      </c>
      <c r="D51" s="45">
        <v>11511.961</v>
      </c>
      <c r="E51" s="29">
        <f>D51-B51</f>
        <v>2189.402</v>
      </c>
      <c r="F51" s="29">
        <f t="shared" si="14"/>
        <v>123.48498947552919</v>
      </c>
      <c r="G51" s="29">
        <f t="shared" si="15"/>
        <v>5747.160999999999</v>
      </c>
      <c r="H51" s="29">
        <f t="shared" si="16"/>
        <v>199.69402234249233</v>
      </c>
      <c r="I51" s="30"/>
      <c r="J51" s="87">
        <v>11529.6</v>
      </c>
    </row>
    <row r="52" spans="1:10" ht="39" customHeight="1">
      <c r="A52" s="74" t="s">
        <v>51</v>
      </c>
      <c r="B52" s="45">
        <v>2677.229</v>
      </c>
      <c r="C52" s="45">
        <f t="shared" si="12"/>
        <v>1383.85</v>
      </c>
      <c r="D52" s="45">
        <v>2766.497</v>
      </c>
      <c r="E52" s="29">
        <f t="shared" si="13"/>
        <v>89.26800000000003</v>
      </c>
      <c r="F52" s="29">
        <f t="shared" si="14"/>
        <v>103.33434308383782</v>
      </c>
      <c r="G52" s="29">
        <f t="shared" si="15"/>
        <v>1382.647</v>
      </c>
      <c r="H52" s="29">
        <f t="shared" si="16"/>
        <v>199.91306861292773</v>
      </c>
      <c r="I52" s="30">
        <v>205713392.64</v>
      </c>
      <c r="J52" s="87">
        <v>2767.7</v>
      </c>
    </row>
    <row r="53" spans="1:10" ht="43.5" customHeight="1">
      <c r="A53" s="74" t="s">
        <v>42</v>
      </c>
      <c r="B53" s="45">
        <v>1137.83</v>
      </c>
      <c r="C53" s="45">
        <f t="shared" si="12"/>
        <v>582.7</v>
      </c>
      <c r="D53" s="45">
        <v>1144.576</v>
      </c>
      <c r="E53" s="29">
        <f t="shared" si="13"/>
        <v>6.746000000000095</v>
      </c>
      <c r="F53" s="29">
        <f t="shared" si="14"/>
        <v>100.59288294384928</v>
      </c>
      <c r="G53" s="29">
        <f t="shared" si="15"/>
        <v>561.876</v>
      </c>
      <c r="H53" s="29">
        <f t="shared" si="16"/>
        <v>196.4262914020937</v>
      </c>
      <c r="I53" s="30">
        <v>20315900</v>
      </c>
      <c r="J53" s="87">
        <v>1165.4</v>
      </c>
    </row>
    <row r="54" spans="1:10" ht="42.75" customHeight="1">
      <c r="A54" s="74" t="s">
        <v>43</v>
      </c>
      <c r="B54" s="88">
        <v>6201.847</v>
      </c>
      <c r="C54" s="45">
        <f t="shared" si="12"/>
        <v>3128.35</v>
      </c>
      <c r="D54" s="89">
        <v>6180.017</v>
      </c>
      <c r="E54" s="29">
        <f t="shared" si="13"/>
        <v>-21.829999999999927</v>
      </c>
      <c r="F54" s="29">
        <f t="shared" si="14"/>
        <v>99.64800808533329</v>
      </c>
      <c r="G54" s="29">
        <f>D54-C54</f>
        <v>3051.667</v>
      </c>
      <c r="H54" s="29">
        <f t="shared" si="16"/>
        <v>197.54877171671967</v>
      </c>
      <c r="I54" s="31"/>
      <c r="J54" s="87">
        <v>6256.7</v>
      </c>
    </row>
    <row r="55" spans="1:10" ht="15" customHeight="1">
      <c r="A55" s="3" t="s">
        <v>18</v>
      </c>
      <c r="B55" s="43">
        <f>SUM(B44:B54)</f>
        <v>448029.25800000003</v>
      </c>
      <c r="C55" s="43">
        <f>SUM(C44:C54)</f>
        <v>266904.429</v>
      </c>
      <c r="D55" s="43">
        <f>SUM(D44:D54)</f>
        <v>531170.816</v>
      </c>
      <c r="E55" s="6">
        <f>D55-B55</f>
        <v>83141.55799999996</v>
      </c>
      <c r="F55" s="6">
        <f t="shared" si="14"/>
        <v>118.55717154972052</v>
      </c>
      <c r="G55" s="6">
        <f t="shared" si="15"/>
        <v>264266.387</v>
      </c>
      <c r="H55" s="6">
        <f t="shared" si="16"/>
        <v>199.01161550226655</v>
      </c>
      <c r="J55" s="46">
        <f>J44+J45+J46+J47+J48+J49+J50+J52+J53+J54+J51</f>
        <v>533808.8580000001</v>
      </c>
    </row>
    <row r="56" ht="15" customHeight="1">
      <c r="D56" s="5"/>
    </row>
    <row r="57" spans="2:4" ht="15" customHeight="1">
      <c r="B57" s="5"/>
      <c r="C57" s="5"/>
      <c r="D57" s="5"/>
    </row>
    <row r="59" spans="1:8" ht="42.75" customHeight="1">
      <c r="A59" s="56" t="s">
        <v>50</v>
      </c>
      <c r="B59" s="56"/>
      <c r="G59" s="57" t="s">
        <v>49</v>
      </c>
      <c r="H59" s="57"/>
    </row>
  </sheetData>
  <sheetProtection/>
  <mergeCells count="24">
    <mergeCell ref="A27:H27"/>
    <mergeCell ref="E28:F28"/>
    <mergeCell ref="B6:B7"/>
    <mergeCell ref="A6:A7"/>
    <mergeCell ref="J6:J7"/>
    <mergeCell ref="E6:F6"/>
    <mergeCell ref="G6:H6"/>
    <mergeCell ref="A8:J8"/>
    <mergeCell ref="A17:J17"/>
    <mergeCell ref="A59:B59"/>
    <mergeCell ref="G59:H59"/>
    <mergeCell ref="A43:H43"/>
    <mergeCell ref="A28:A29"/>
    <mergeCell ref="B28:B29"/>
    <mergeCell ref="J28:J29"/>
    <mergeCell ref="D28:D29"/>
    <mergeCell ref="G28:H28"/>
    <mergeCell ref="C28:C29"/>
    <mergeCell ref="D1:H1"/>
    <mergeCell ref="E3:H3"/>
    <mergeCell ref="G2:H2"/>
    <mergeCell ref="D6:D7"/>
    <mergeCell ref="C6:C7"/>
    <mergeCell ref="A4:H4"/>
  </mergeCells>
  <printOptions/>
  <pageMargins left="0.11811023622047245" right="0" top="0.35433070866141736" bottom="0.2362204724409449" header="0.43307086614173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user3</cp:lastModifiedBy>
  <cp:lastPrinted>2017-04-17T06:37:07Z</cp:lastPrinted>
  <dcterms:created xsi:type="dcterms:W3CDTF">2014-09-16T05:33:49Z</dcterms:created>
  <dcterms:modified xsi:type="dcterms:W3CDTF">2018-01-22T08:47:09Z</dcterms:modified>
  <cp:category/>
  <cp:version/>
  <cp:contentType/>
  <cp:contentStatus/>
</cp:coreProperties>
</file>