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100" windowHeight="7950" activeTab="0"/>
  </bookViews>
  <sheets>
    <sheet name="на 01.04.2018г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<sst xmlns="http://schemas.openxmlformats.org/spreadsheetml/2006/main" count="71" uniqueCount="62">
  <si>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Наименование показателя</t>
  </si>
  <si>
    <t>%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</si>
  <si>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</si>
  <si>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</si>
  <si>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</si>
  <si>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</si>
  <si>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</si>
  <si>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</si>
  <si>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</si>
  <si>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</si>
  <si>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</si>
  <si>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</si>
  <si>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</si>
  <si>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</si>
  <si>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</si>
  <si>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</si>
  <si>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</si>
  <si>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</si>
  <si>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</si>
  <si>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Расходы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</si>
  <si>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</si>
  <si>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</si>
  <si>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</si>
  <si>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</si>
  <si>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</si>
  <si>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имущество</t>
  </si>
  <si>
    <t xml:space="preserve">в том числе: </t>
  </si>
  <si>
    <t xml:space="preserve">  -Налог на имущество организаций</t>
  </si>
  <si>
    <t>Налоги на совокупный доход</t>
  </si>
  <si>
    <t>Итого налоговые доходы</t>
  </si>
  <si>
    <t>Иные неналоговые доходы</t>
  </si>
  <si>
    <t>Итого неналоговые доходы</t>
  </si>
  <si>
    <t>ВСЕГО НАЛОГОВЫЕ И НЕНАЛОГОВЫЕ ДОХОДЫ</t>
  </si>
  <si>
    <t>тыс. руб.</t>
  </si>
  <si>
    <t xml:space="preserve">        Расходы в разрезе ведомственной структуры расходов бюджета МО "Гиагинский район"</t>
  </si>
  <si>
    <t>Администрация МО "Гиагинский район"</t>
  </si>
  <si>
    <t>Управление финансов администрации МО "Гиагинский район"</t>
  </si>
  <si>
    <t>Управление культуры администрации МО "Гиагинский район"</t>
  </si>
  <si>
    <t>Управление образования администрации МО "Гиагинский район"</t>
  </si>
  <si>
    <t>Совет народных депутатов МО "Гиагинский район"</t>
  </si>
  <si>
    <t>Контрольно-счетная палата МО "Гиагинский район"</t>
  </si>
  <si>
    <t>Единая дежурно-диспечерская служба МО "Гиагинский район"</t>
  </si>
  <si>
    <t>Муниципальное казенное учреждение Централизованная образования"Районный методический кабинет" МО "Гиагинский район"</t>
  </si>
  <si>
    <t>Муниципальное казенное учреждение Централизованная бухгалтерия при Управлении образования администрации МО "Гиагинский район"</t>
  </si>
  <si>
    <t>Доходы от оказания платных услуг и копенсации затрат государства</t>
  </si>
  <si>
    <t>сумма   тыс.руб.</t>
  </si>
  <si>
    <t>сумма  тыс.руб.</t>
  </si>
  <si>
    <t>сумма тыс.руб.</t>
  </si>
  <si>
    <t>Муниципальное казенное учреждение "Центр технического обеспечения учреждений культуры муниципального образования "Гиагинский район"</t>
  </si>
  <si>
    <t>И.Н.Поддубная</t>
  </si>
  <si>
    <t>Начальник управления финансов администрации муниципального образования "Гиагинский район"</t>
  </si>
  <si>
    <t>Муниципальное казенное учреждение Централизованная бухгалтерия при Управлении культуры администрации МО "Гиагинский район"</t>
  </si>
  <si>
    <t>Утвержденные бюджетные назначения на 2018 год                                          тыс.руб.</t>
  </si>
  <si>
    <t>Утвержденные бюджетные назначения на 2018 год  тыс.руб.</t>
  </si>
  <si>
    <t>Сведения о фактических поступлениях налоговых и неналоговых доходов и произведенных расходах  бюджета МО "Гиагинский район"                                                                  за  1 полугодие 2018 года</t>
  </si>
  <si>
    <t>Факт                                за 1 полугодие 2017 года  тыс.руб.</t>
  </si>
  <si>
    <t>Прогноз        на 1 полугодие  2018 года    тыс.руб.</t>
  </si>
  <si>
    <t>Факт                за 1 полугодие 2018 года    тыс.руб.</t>
  </si>
  <si>
    <t>Отклонение от факта за 1 полугодие 2017 года</t>
  </si>
  <si>
    <t>Отклонение  от прогноза на 1 полугодие 2018 года</t>
  </si>
  <si>
    <t>Факт                                за  1 полугодие 2017 года  тыс.руб.</t>
  </si>
  <si>
    <t>Прогноз        на 1 полугодие 2018 года    тыс.руб.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</si>
</sst>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72" fontId="44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47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172" fontId="48" fillId="0" borderId="10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172" fontId="44" fillId="0" borderId="12" xfId="0" applyNumberFormat="1" applyFont="1" applyBorder="1" applyAlignment="1">
      <alignment/>
    </xf>
    <xf numFmtId="0" fontId="45" fillId="0" borderId="12" xfId="0" applyFont="1" applyFill="1" applyBorder="1" applyAlignment="1">
      <alignment wrapText="1"/>
    </xf>
    <xf numFmtId="173" fontId="45" fillId="0" borderId="12" xfId="0" applyNumberFormat="1" applyFont="1" applyBorder="1" applyAlignment="1">
      <alignment wrapText="1"/>
    </xf>
    <xf numFmtId="173" fontId="44" fillId="0" borderId="12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0" fillId="0" borderId="12" xfId="0" applyNumberFormat="1" applyBorder="1" applyAlignment="1">
      <alignment/>
    </xf>
    <xf numFmtId="173" fontId="45" fillId="0" borderId="10" xfId="0" applyNumberFormat="1" applyFont="1" applyBorder="1" applyAlignment="1">
      <alignment wrapText="1"/>
    </xf>
    <xf numFmtId="173" fontId="44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49" fillId="0" borderId="10" xfId="0" applyNumberFormat="1" applyFont="1" applyBorder="1" applyAlignment="1">
      <alignment wrapText="1"/>
    </xf>
    <xf numFmtId="173" fontId="45" fillId="0" borderId="10" xfId="0" applyNumberFormat="1" applyFont="1" applyFill="1" applyBorder="1" applyAlignment="1">
      <alignment wrapText="1"/>
    </xf>
    <xf numFmtId="173" fontId="47" fillId="0" borderId="11" xfId="0" applyNumberFormat="1" applyFont="1" applyFill="1" applyBorder="1" applyAlignment="1">
      <alignment wrapText="1"/>
    </xf>
    <xf numFmtId="173" fontId="4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 wrapText="1"/>
    </xf>
    <xf numFmtId="173" fontId="45" fillId="0" borderId="12" xfId="0" applyNumberFormat="1" applyFont="1" applyFill="1" applyBorder="1" applyAlignment="1">
      <alignment/>
    </xf>
    <xf numFmtId="173" fontId="44" fillId="0" borderId="12" xfId="0" applyNumberFormat="1" applyFont="1" applyFill="1" applyBorder="1" applyAlignment="1">
      <alignment/>
    </xf>
    <xf numFmtId="173" fontId="45" fillId="0" borderId="10" xfId="0" applyNumberFormat="1" applyFont="1" applyFill="1" applyBorder="1" applyAlignment="1">
      <alignment/>
    </xf>
    <xf numFmtId="173" fontId="44" fillId="0" borderId="10" xfId="0" applyNumberFormat="1" applyFont="1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5" fillId="0" borderId="12" xfId="0" applyNumberFormat="1" applyFont="1" applyFill="1" applyBorder="1" applyAlignment="1">
      <alignment/>
    </xf>
    <xf numFmtId="172" fontId="44" fillId="0" borderId="12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4" fillId="0" borderId="10" xfId="0" applyNumberFormat="1" applyFont="1" applyFill="1" applyBorder="1" applyAlignment="1">
      <alignment/>
    </xf>
    <xf numFmtId="172" fontId="47" fillId="0" borderId="10" xfId="0" applyNumberFormat="1" applyFont="1" applyFill="1" applyBorder="1" applyAlignment="1">
      <alignment/>
    </xf>
    <xf numFmtId="172" fontId="48" fillId="0" borderId="10" xfId="0" applyNumberFormat="1" applyFont="1" applyFill="1" applyBorder="1" applyAlignment="1">
      <alignment/>
    </xf>
    <xf numFmtId="173" fontId="45" fillId="0" borderId="12" xfId="0" applyNumberFormat="1" applyFont="1" applyBorder="1" applyAlignment="1">
      <alignment/>
    </xf>
    <xf numFmtId="173" fontId="45" fillId="0" borderId="10" xfId="0" applyNumberFormat="1" applyFont="1" applyBorder="1" applyAlignment="1">
      <alignment/>
    </xf>
    <xf numFmtId="172" fontId="45" fillId="0" borderId="12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50" fillId="0" borderId="13" xfId="0" applyFont="1" applyFill="1" applyBorder="1" applyAlignment="1">
      <alignment horizontal="center" wrapText="1"/>
    </xf>
    <xf numFmtId="0" fontId="51" fillId="0" borderId="14" xfId="0" applyFont="1" applyBorder="1" applyAlignment="1">
      <alignment horizontal="center"/>
    </xf>
    <xf numFmtId="0" fontId="44" fillId="34" borderId="11" xfId="0" applyFont="1" applyFill="1" applyBorder="1" applyAlignment="1">
      <alignment horizontal="center" vertical="top" wrapText="1"/>
    </xf>
    <xf numFmtId="0" fontId="44" fillId="34" borderId="15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72" fontId="52" fillId="0" borderId="10" xfId="0" applyNumberFormat="1" applyFont="1" applyFill="1" applyBorder="1" applyAlignment="1">
      <alignment/>
    </xf>
    <xf numFmtId="172" fontId="44" fillId="0" borderId="16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/>
    </xf>
    <xf numFmtId="172" fontId="44" fillId="0" borderId="17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172" fontId="53" fillId="0" borderId="16" xfId="0" applyNumberFormat="1" applyFont="1" applyFill="1" applyBorder="1" applyAlignment="1">
      <alignment horizontal="right"/>
    </xf>
    <xf numFmtId="172" fontId="53" fillId="0" borderId="17" xfId="0" applyNumberFormat="1" applyFont="1" applyFill="1" applyBorder="1" applyAlignment="1">
      <alignment horizontal="right"/>
    </xf>
    <xf numFmtId="172" fontId="35" fillId="0" borderId="1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46" fillId="0" borderId="13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2" fontId="45" fillId="0" borderId="10" xfId="52" applyNumberFormat="1" applyFont="1" applyFill="1" applyBorder="1">
      <alignment/>
      <protection/>
    </xf>
    <xf numFmtId="172" fontId="44" fillId="0" borderId="18" xfId="52" applyNumberFormat="1" applyFont="1" applyFill="1" applyBorder="1" applyAlignment="1">
      <alignment horizontal="right" vertical="top" shrinkToFit="1"/>
      <protection/>
    </xf>
    <xf numFmtId="172" fontId="0" fillId="0" borderId="10" xfId="0" applyNumberFormat="1" applyFont="1" applyFill="1" applyBorder="1" applyAlignment="1">
      <alignment/>
    </xf>
    <xf numFmtId="172" fontId="44" fillId="0" borderId="10" xfId="0" applyNumberFormat="1" applyFont="1" applyFill="1" applyBorder="1" applyAlignment="1">
      <alignment horizontal="right"/>
    </xf>
    <xf numFmtId="172" fontId="44" fillId="0" borderId="10" xfId="52" applyNumberFormat="1" applyFont="1" applyFill="1" applyBorder="1">
      <alignment/>
      <protection/>
    </xf>
    <xf numFmtId="172" fontId="44" fillId="0" borderId="0" xfId="52" applyNumberFormat="1" applyFont="1" applyFill="1" applyBorder="1" applyAlignment="1">
      <alignment horizontal="right" vertical="top" shrinkToFit="1"/>
      <protection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91" zoomScaleNormal="91" zoomScalePageLayoutView="0" workbookViewId="0" topLeftCell="A1">
      <selection activeCell="D61" sqref="D61"/>
    </sheetView>
  </sheetViews>
  <sheetFormatPr defaultColWidth="9.140625" defaultRowHeight="15" customHeight="1"/>
  <cols>
    <col min="1" max="1" width="44.421875" style="0" customWidth="1"/>
    <col min="2" max="4" width="11.7109375" style="0" customWidth="1"/>
    <col min="5" max="5" width="11.8515625" style="0" customWidth="1"/>
    <col min="6" max="6" width="9.7109375" style="0" customWidth="1"/>
    <col min="7" max="7" width="12.421875" style="0" customWidth="1"/>
    <col min="8" max="8" width="10.28125" style="0" customWidth="1"/>
    <col min="9" max="9" width="0.2890625" style="0" hidden="1" customWidth="1"/>
    <col min="10" max="10" width="16.7109375" style="0" customWidth="1"/>
  </cols>
  <sheetData>
    <row r="1" spans="4:8" ht="15" customHeight="1">
      <c r="D1" s="57"/>
      <c r="E1" s="58"/>
      <c r="F1" s="58"/>
      <c r="G1" s="58"/>
      <c r="H1" s="58"/>
    </row>
    <row r="2" spans="7:8" ht="15" customHeight="1">
      <c r="G2" s="57"/>
      <c r="H2" s="57"/>
    </row>
    <row r="3" spans="1:8" ht="21" customHeight="1">
      <c r="A3" s="7"/>
      <c r="E3" s="57"/>
      <c r="F3" s="57"/>
      <c r="G3" s="57"/>
      <c r="H3" s="57"/>
    </row>
    <row r="4" spans="1:8" ht="36" customHeight="1">
      <c r="A4" s="59" t="s">
        <v>54</v>
      </c>
      <c r="B4" s="59"/>
      <c r="C4" s="59"/>
      <c r="D4" s="59"/>
      <c r="E4" s="59"/>
      <c r="F4" s="59"/>
      <c r="G4" s="59"/>
      <c r="H4" s="59"/>
    </row>
    <row r="5" spans="1:8" ht="18" customHeight="1">
      <c r="A5" s="1"/>
      <c r="B5" s="1"/>
      <c r="C5" s="1"/>
      <c r="D5" s="1"/>
      <c r="E5" s="1"/>
      <c r="F5" s="1"/>
      <c r="G5" s="1"/>
      <c r="H5" s="8" t="s">
        <v>33</v>
      </c>
    </row>
    <row r="6" spans="1:10" ht="53.25" customHeight="1">
      <c r="A6" s="48" t="s">
        <v>0</v>
      </c>
      <c r="B6" s="46" t="s">
        <v>55</v>
      </c>
      <c r="C6" s="46" t="s">
        <v>56</v>
      </c>
      <c r="D6" s="46" t="s">
        <v>57</v>
      </c>
      <c r="E6" s="52" t="s">
        <v>58</v>
      </c>
      <c r="F6" s="52"/>
      <c r="G6" s="52" t="s">
        <v>59</v>
      </c>
      <c r="H6" s="52"/>
      <c r="J6" s="50" t="s">
        <v>52</v>
      </c>
    </row>
    <row r="7" spans="1:10" ht="30.75" customHeight="1">
      <c r="A7" s="49"/>
      <c r="B7" s="47"/>
      <c r="C7" s="56"/>
      <c r="D7" s="56"/>
      <c r="E7" s="28" t="s">
        <v>45</v>
      </c>
      <c r="F7" s="13" t="s">
        <v>1</v>
      </c>
      <c r="G7" s="28" t="s">
        <v>46</v>
      </c>
      <c r="H7" s="13" t="s">
        <v>1</v>
      </c>
      <c r="J7" s="51"/>
    </row>
    <row r="8" spans="1:10" ht="15" customHeight="1">
      <c r="A8" s="53" t="s">
        <v>20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5" customHeight="1">
      <c r="A9" s="16" t="s">
        <v>2</v>
      </c>
      <c r="B9" s="40">
        <v>18842.041</v>
      </c>
      <c r="C9" s="30">
        <v>22131.2</v>
      </c>
      <c r="D9" s="29">
        <v>22213.539</v>
      </c>
      <c r="E9" s="17">
        <f aca="true" t="shared" si="0" ref="E9:E16">D9-B9</f>
        <v>3371.4979999999996</v>
      </c>
      <c r="F9" s="17">
        <f aca="true" t="shared" si="1" ref="F9:F16">D9*100/B9</f>
        <v>117.89348616744861</v>
      </c>
      <c r="G9" s="17">
        <f aca="true" t="shared" si="2" ref="G9:G16">D9-C9</f>
        <v>82.33899999999994</v>
      </c>
      <c r="H9" s="17">
        <f aca="true" t="shared" si="3" ref="H9:H16">D9*100/C9</f>
        <v>100.37204941440137</v>
      </c>
      <c r="I9" s="18"/>
      <c r="J9" s="19">
        <v>44677.6</v>
      </c>
    </row>
    <row r="10" spans="1:10" ht="28.5" customHeight="1">
      <c r="A10" s="20" t="s">
        <v>3</v>
      </c>
      <c r="B10" s="41">
        <v>52.648</v>
      </c>
      <c r="C10" s="32">
        <v>196.2</v>
      </c>
      <c r="D10" s="31">
        <v>181.997</v>
      </c>
      <c r="E10" s="21">
        <f t="shared" si="0"/>
        <v>129.34900000000002</v>
      </c>
      <c r="F10" s="21">
        <f t="shared" si="1"/>
        <v>345.68644582890136</v>
      </c>
      <c r="G10" s="21">
        <f t="shared" si="2"/>
        <v>-14.202999999999975</v>
      </c>
      <c r="H10" s="21">
        <f t="shared" si="3"/>
        <v>92.76095820591235</v>
      </c>
      <c r="I10" s="18"/>
      <c r="J10" s="22">
        <v>370.875</v>
      </c>
    </row>
    <row r="11" spans="1:10" ht="15" customHeight="1">
      <c r="A11" s="20" t="s">
        <v>28</v>
      </c>
      <c r="B11" s="41">
        <v>22537.171</v>
      </c>
      <c r="C11" s="32">
        <v>21245.489</v>
      </c>
      <c r="D11" s="31">
        <v>21267.931</v>
      </c>
      <c r="E11" s="21">
        <f t="shared" si="0"/>
        <v>-1269.239999999998</v>
      </c>
      <c r="F11" s="21">
        <f t="shared" si="1"/>
        <v>94.36823725568752</v>
      </c>
      <c r="G11" s="21">
        <f t="shared" si="2"/>
        <v>22.441999999999098</v>
      </c>
      <c r="H11" s="21">
        <f t="shared" si="3"/>
        <v>100.1056318355393</v>
      </c>
      <c r="I11" s="18"/>
      <c r="J11" s="22">
        <v>35197.3</v>
      </c>
    </row>
    <row r="12" spans="1:15" ht="15" customHeight="1">
      <c r="A12" s="20" t="s">
        <v>25</v>
      </c>
      <c r="B12" s="41">
        <v>6349.64</v>
      </c>
      <c r="C12" s="32">
        <v>6825.7</v>
      </c>
      <c r="D12" s="31">
        <v>6825.942</v>
      </c>
      <c r="E12" s="21">
        <f t="shared" si="0"/>
        <v>476.3019999999997</v>
      </c>
      <c r="F12" s="21">
        <f t="shared" si="1"/>
        <v>107.50124416502352</v>
      </c>
      <c r="G12" s="21">
        <f t="shared" si="2"/>
        <v>0.24200000000018917</v>
      </c>
      <c r="H12" s="21">
        <f t="shared" si="3"/>
        <v>100.00354542391256</v>
      </c>
      <c r="I12" s="18"/>
      <c r="J12" s="22">
        <v>14893.5</v>
      </c>
      <c r="O12" s="27"/>
    </row>
    <row r="13" spans="1:10" ht="15" customHeight="1">
      <c r="A13" s="20" t="s">
        <v>26</v>
      </c>
      <c r="B13" s="41"/>
      <c r="C13" s="32"/>
      <c r="D13" s="31"/>
      <c r="E13" s="21"/>
      <c r="F13" s="21"/>
      <c r="G13" s="21"/>
      <c r="H13" s="21"/>
      <c r="I13" s="18"/>
      <c r="J13" s="22"/>
    </row>
    <row r="14" spans="1:10" ht="15" customHeight="1">
      <c r="A14" s="23" t="s">
        <v>27</v>
      </c>
      <c r="B14" s="41">
        <v>6349.64</v>
      </c>
      <c r="C14" s="32">
        <v>6825.7</v>
      </c>
      <c r="D14" s="31">
        <v>6825.942</v>
      </c>
      <c r="E14" s="21">
        <f t="shared" si="0"/>
        <v>476.3019999999997</v>
      </c>
      <c r="F14" s="21">
        <f t="shared" si="1"/>
        <v>107.50124416502352</v>
      </c>
      <c r="G14" s="21">
        <f t="shared" si="2"/>
        <v>0.24200000000018917</v>
      </c>
      <c r="H14" s="21">
        <f t="shared" si="3"/>
        <v>100.00354542391256</v>
      </c>
      <c r="I14" s="18"/>
      <c r="J14" s="22">
        <v>14893.5</v>
      </c>
    </row>
    <row r="15" spans="1:10" ht="15" customHeight="1">
      <c r="A15" s="24" t="s">
        <v>21</v>
      </c>
      <c r="B15" s="41">
        <v>1218.573</v>
      </c>
      <c r="C15" s="32">
        <v>1345.428</v>
      </c>
      <c r="D15" s="31">
        <v>1406.37</v>
      </c>
      <c r="E15" s="21">
        <f t="shared" si="0"/>
        <v>187.7969999999998</v>
      </c>
      <c r="F15" s="21">
        <f t="shared" si="1"/>
        <v>115.4112227991265</v>
      </c>
      <c r="G15" s="21">
        <f t="shared" si="2"/>
        <v>60.94199999999978</v>
      </c>
      <c r="H15" s="21">
        <f t="shared" si="3"/>
        <v>104.52956234001373</v>
      </c>
      <c r="I15" s="18"/>
      <c r="J15" s="22">
        <v>2861.1</v>
      </c>
    </row>
    <row r="16" spans="1:11" ht="15" customHeight="1">
      <c r="A16" s="25" t="s">
        <v>29</v>
      </c>
      <c r="B16" s="33">
        <f>B9+B10+B11+B12+B15</f>
        <v>49000.073</v>
      </c>
      <c r="C16" s="26">
        <f>C9+C10+C11+C12+C15</f>
        <v>51744.017</v>
      </c>
      <c r="D16" s="33">
        <f>D9+D10+D11+D12+D15</f>
        <v>51895.77900000001</v>
      </c>
      <c r="E16" s="26">
        <f t="shared" si="0"/>
        <v>2895.706000000013</v>
      </c>
      <c r="F16" s="26">
        <f t="shared" si="1"/>
        <v>105.90959527754177</v>
      </c>
      <c r="G16" s="26">
        <f t="shared" si="2"/>
        <v>151.76200000000972</v>
      </c>
      <c r="H16" s="26">
        <f t="shared" si="3"/>
        <v>100.2932938121136</v>
      </c>
      <c r="I16" s="18"/>
      <c r="J16" s="26">
        <f>J9+J10+J11+J12+J15</f>
        <v>98000.375</v>
      </c>
      <c r="K16" s="5"/>
    </row>
    <row r="17" spans="1:10" ht="25.5" customHeight="1">
      <c r="A17" s="54" t="s">
        <v>22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30.75" customHeight="1">
      <c r="A18" s="15" t="s">
        <v>23</v>
      </c>
      <c r="B18" s="42">
        <v>20370.59</v>
      </c>
      <c r="C18" s="35">
        <v>21124.193</v>
      </c>
      <c r="D18" s="34">
        <v>20942.412</v>
      </c>
      <c r="E18" s="14">
        <f>D18-B18</f>
        <v>571.8220000000001</v>
      </c>
      <c r="F18" s="14">
        <f>D18*100/B18</f>
        <v>102.80709591622039</v>
      </c>
      <c r="G18" s="14">
        <f>D18-C18</f>
        <v>-181.78099999999904</v>
      </c>
      <c r="H18" s="14">
        <f>D18*100/C18</f>
        <v>99.13946535141011</v>
      </c>
      <c r="J18" s="35">
        <v>43932.4</v>
      </c>
    </row>
    <row r="19" spans="1:10" ht="15" customHeight="1">
      <c r="A19" s="2" t="s">
        <v>24</v>
      </c>
      <c r="B19" s="43">
        <v>529.578</v>
      </c>
      <c r="C19" s="37">
        <v>195.706</v>
      </c>
      <c r="D19" s="36">
        <v>207.332</v>
      </c>
      <c r="E19" s="4">
        <f aca="true" t="shared" si="4" ref="E19:E26">D19-B19</f>
        <v>-322.246</v>
      </c>
      <c r="F19" s="4">
        <f aca="true" t="shared" si="5" ref="F19:F26">D19*100/B19</f>
        <v>39.15041787989683</v>
      </c>
      <c r="G19" s="4">
        <f aca="true" t="shared" si="6" ref="G19:G26">D19-C19</f>
        <v>11.626000000000005</v>
      </c>
      <c r="H19" s="4">
        <f>D19*100/C19</f>
        <v>105.94054346826363</v>
      </c>
      <c r="J19" s="37">
        <v>1182.6</v>
      </c>
    </row>
    <row r="20" spans="1:10" ht="24.75" customHeight="1">
      <c r="A20" s="2" t="s">
        <v>4</v>
      </c>
      <c r="B20" s="43">
        <v>354.079</v>
      </c>
      <c r="C20" s="37">
        <v>312.209</v>
      </c>
      <c r="D20" s="36">
        <v>893.233</v>
      </c>
      <c r="E20" s="4">
        <f t="shared" si="4"/>
        <v>539.154</v>
      </c>
      <c r="F20" s="4">
        <f t="shared" si="5"/>
        <v>252.26940880424985</v>
      </c>
      <c r="G20" s="4">
        <f t="shared" si="6"/>
        <v>581.0239999999999</v>
      </c>
      <c r="H20" s="4">
        <v>0</v>
      </c>
      <c r="J20" s="37">
        <v>467.4</v>
      </c>
    </row>
    <row r="21" spans="1:10" ht="27.75" customHeight="1">
      <c r="A21" s="2" t="s">
        <v>44</v>
      </c>
      <c r="B21" s="43">
        <v>0</v>
      </c>
      <c r="C21" s="37">
        <v>0</v>
      </c>
      <c r="D21" s="36">
        <v>0</v>
      </c>
      <c r="E21" s="4">
        <f>D21-B21</f>
        <v>0</v>
      </c>
      <c r="F21" s="4">
        <v>0</v>
      </c>
      <c r="G21" s="4">
        <f>D21-C21</f>
        <v>0</v>
      </c>
      <c r="H21" s="4">
        <v>0</v>
      </c>
      <c r="J21" s="37">
        <v>0</v>
      </c>
    </row>
    <row r="22" spans="1:10" ht="15" customHeight="1">
      <c r="A22" s="2" t="s">
        <v>5</v>
      </c>
      <c r="B22" s="43">
        <v>1605.467</v>
      </c>
      <c r="C22" s="37">
        <v>838.783</v>
      </c>
      <c r="D22" s="36">
        <v>1003.615</v>
      </c>
      <c r="E22" s="4">
        <f t="shared" si="4"/>
        <v>-601.8520000000001</v>
      </c>
      <c r="F22" s="4">
        <f t="shared" si="5"/>
        <v>62.51234064605501</v>
      </c>
      <c r="G22" s="4">
        <f t="shared" si="6"/>
        <v>164.832</v>
      </c>
      <c r="H22" s="4">
        <f>D22*100/C22</f>
        <v>119.65132817427153</v>
      </c>
      <c r="J22" s="37">
        <v>2582.9</v>
      </c>
    </row>
    <row r="23" spans="1:10" ht="15" customHeight="1">
      <c r="A23" s="2" t="s">
        <v>30</v>
      </c>
      <c r="B23" s="43">
        <v>110.272</v>
      </c>
      <c r="C23" s="37">
        <v>150</v>
      </c>
      <c r="D23" s="36">
        <v>174.063</v>
      </c>
      <c r="E23" s="4">
        <f t="shared" si="4"/>
        <v>63.79099999999998</v>
      </c>
      <c r="F23" s="4">
        <f t="shared" si="5"/>
        <v>157.84877394080092</v>
      </c>
      <c r="G23" s="4">
        <f t="shared" si="6"/>
        <v>24.062999999999988</v>
      </c>
      <c r="H23" s="4">
        <v>0</v>
      </c>
      <c r="J23" s="37">
        <v>150</v>
      </c>
    </row>
    <row r="24" spans="1:10" ht="15" customHeight="1">
      <c r="A24" s="10" t="s">
        <v>31</v>
      </c>
      <c r="B24" s="38">
        <f>B18+B19+B20+B22+B23+B21</f>
        <v>22969.986000000004</v>
      </c>
      <c r="C24" s="38">
        <f>C18+C19+C20+C22+C23</f>
        <v>22620.890999999996</v>
      </c>
      <c r="D24" s="38">
        <f>D18+D19+D20+D22+D23</f>
        <v>23220.655</v>
      </c>
      <c r="E24" s="6">
        <f>D24-B24</f>
        <v>250.6689999999944</v>
      </c>
      <c r="F24" s="6">
        <f>D24*100/B24</f>
        <v>101.09128930248366</v>
      </c>
      <c r="G24" s="6">
        <f>D24-C24</f>
        <v>599.7640000000029</v>
      </c>
      <c r="H24" s="6">
        <f>D24*100/C24</f>
        <v>102.65137213207032</v>
      </c>
      <c r="J24" s="6">
        <f>J18+J19+J20+J22+J23</f>
        <v>48315.3</v>
      </c>
    </row>
    <row r="25" spans="1:10" ht="15" customHeight="1">
      <c r="A25" s="3"/>
      <c r="B25" s="38"/>
      <c r="C25" s="38"/>
      <c r="D25" s="38"/>
      <c r="E25" s="6"/>
      <c r="F25" s="6"/>
      <c r="G25" s="6"/>
      <c r="H25" s="6"/>
      <c r="J25" s="9"/>
    </row>
    <row r="26" spans="1:10" ht="40.5" customHeight="1">
      <c r="A26" s="11" t="s">
        <v>32</v>
      </c>
      <c r="B26" s="39">
        <f>B16+B24</f>
        <v>71970.05900000001</v>
      </c>
      <c r="C26" s="39">
        <f>C16+C24</f>
        <v>74364.908</v>
      </c>
      <c r="D26" s="39">
        <f>D16+D24</f>
        <v>75116.43400000001</v>
      </c>
      <c r="E26" s="12">
        <f t="shared" si="4"/>
        <v>3146.375</v>
      </c>
      <c r="F26" s="12">
        <f t="shared" si="5"/>
        <v>104.37178327170747</v>
      </c>
      <c r="G26" s="12">
        <f t="shared" si="6"/>
        <v>751.5260000000126</v>
      </c>
      <c r="H26" s="12">
        <f>D26*100/C26</f>
        <v>101.0105922540777</v>
      </c>
      <c r="J26" s="12">
        <f>J16+J24</f>
        <v>146315.675</v>
      </c>
    </row>
    <row r="27" spans="1:8" ht="43.5" customHeight="1">
      <c r="A27" s="44" t="s">
        <v>19</v>
      </c>
      <c r="B27" s="45"/>
      <c r="C27" s="45"/>
      <c r="D27" s="45"/>
      <c r="E27" s="45"/>
      <c r="F27" s="45"/>
      <c r="G27" s="45"/>
      <c r="H27" s="45"/>
    </row>
    <row r="28" spans="1:10" ht="43.5" customHeight="1">
      <c r="A28" s="60" t="s">
        <v>0</v>
      </c>
      <c r="B28" s="60" t="s">
        <v>60</v>
      </c>
      <c r="C28" s="60" t="s">
        <v>61</v>
      </c>
      <c r="D28" s="60" t="s">
        <v>57</v>
      </c>
      <c r="E28" s="61" t="s">
        <v>58</v>
      </c>
      <c r="F28" s="61"/>
      <c r="G28" s="61" t="s">
        <v>59</v>
      </c>
      <c r="H28" s="61"/>
      <c r="I28" s="62"/>
      <c r="J28" s="60" t="s">
        <v>53</v>
      </c>
    </row>
    <row r="29" spans="1:10" ht="30">
      <c r="A29" s="63"/>
      <c r="B29" s="64"/>
      <c r="C29" s="65"/>
      <c r="D29" s="65"/>
      <c r="E29" s="66" t="s">
        <v>47</v>
      </c>
      <c r="F29" s="67" t="s">
        <v>1</v>
      </c>
      <c r="G29" s="66" t="s">
        <v>47</v>
      </c>
      <c r="H29" s="67" t="s">
        <v>1</v>
      </c>
      <c r="I29" s="62"/>
      <c r="J29" s="68"/>
    </row>
    <row r="30" spans="1:10" ht="15.75">
      <c r="A30" s="2" t="s">
        <v>6</v>
      </c>
      <c r="B30" s="69">
        <v>18881.2</v>
      </c>
      <c r="C30" s="37">
        <f>J30*50/100</f>
        <v>19565.55</v>
      </c>
      <c r="D30" s="70">
        <v>18486.761</v>
      </c>
      <c r="E30" s="71">
        <f>D30-B30</f>
        <v>-394.4390000000021</v>
      </c>
      <c r="F30" s="71">
        <f>D30/B30*100</f>
        <v>97.91094316039234</v>
      </c>
      <c r="G30" s="71">
        <f>D30-C30</f>
        <v>-1078.7890000000007</v>
      </c>
      <c r="H30" s="71">
        <f>D30/C30*100</f>
        <v>94.48628328873964</v>
      </c>
      <c r="I30" s="62"/>
      <c r="J30" s="72">
        <v>39131.1</v>
      </c>
    </row>
    <row r="31" spans="1:10" ht="15.75">
      <c r="A31" s="2" t="s">
        <v>7</v>
      </c>
      <c r="B31" s="69">
        <v>305.8</v>
      </c>
      <c r="C31" s="37">
        <f aca="true" t="shared" si="7" ref="C31:C41">J31*50/100</f>
        <v>325.4</v>
      </c>
      <c r="D31" s="70">
        <v>325.4</v>
      </c>
      <c r="E31" s="71">
        <f aca="true" t="shared" si="8" ref="E31:E42">D31-B31</f>
        <v>19.599999999999966</v>
      </c>
      <c r="F31" s="71">
        <v>0</v>
      </c>
      <c r="G31" s="71">
        <f aca="true" t="shared" si="9" ref="G31:G41">D31-C31</f>
        <v>0</v>
      </c>
      <c r="H31" s="71">
        <f aca="true" t="shared" si="10" ref="H31:H41">D31/C31*100</f>
        <v>100</v>
      </c>
      <c r="I31" s="62"/>
      <c r="J31" s="72">
        <v>650.8</v>
      </c>
    </row>
    <row r="32" spans="1:10" ht="26.25">
      <c r="A32" s="2" t="s">
        <v>8</v>
      </c>
      <c r="B32" s="69">
        <v>3485.6</v>
      </c>
      <c r="C32" s="37">
        <f t="shared" si="7"/>
        <v>603.7</v>
      </c>
      <c r="D32" s="70">
        <v>573.216</v>
      </c>
      <c r="E32" s="71">
        <f t="shared" si="8"/>
        <v>-2912.384</v>
      </c>
      <c r="F32" s="71">
        <f aca="true" t="shared" si="11" ref="F32:F42">D32/B32*100</f>
        <v>16.445260500344276</v>
      </c>
      <c r="G32" s="71">
        <f t="shared" si="9"/>
        <v>-30.484000000000037</v>
      </c>
      <c r="H32" s="71">
        <f t="shared" si="10"/>
        <v>94.95047208878582</v>
      </c>
      <c r="I32" s="62"/>
      <c r="J32" s="72">
        <v>1207.4</v>
      </c>
    </row>
    <row r="33" spans="1:10" ht="15.75">
      <c r="A33" s="2" t="s">
        <v>9</v>
      </c>
      <c r="B33" s="69">
        <v>2200.5</v>
      </c>
      <c r="C33" s="37">
        <f t="shared" si="7"/>
        <v>1551.5415</v>
      </c>
      <c r="D33" s="70">
        <v>738.171</v>
      </c>
      <c r="E33" s="71">
        <f t="shared" si="8"/>
        <v>-1462.329</v>
      </c>
      <c r="F33" s="71">
        <f t="shared" si="11"/>
        <v>33.545603271983644</v>
      </c>
      <c r="G33" s="71">
        <f t="shared" si="9"/>
        <v>-813.3705</v>
      </c>
      <c r="H33" s="71">
        <f t="shared" si="10"/>
        <v>47.57661976814671</v>
      </c>
      <c r="I33" s="62"/>
      <c r="J33" s="72">
        <v>3103.083</v>
      </c>
    </row>
    <row r="34" spans="1:10" ht="15.75">
      <c r="A34" s="2" t="s">
        <v>10</v>
      </c>
      <c r="B34" s="69">
        <v>0</v>
      </c>
      <c r="C34" s="37">
        <f t="shared" si="7"/>
        <v>4162.3</v>
      </c>
      <c r="D34" s="72">
        <v>0</v>
      </c>
      <c r="E34" s="71">
        <f t="shared" si="8"/>
        <v>0</v>
      </c>
      <c r="F34" s="71">
        <v>0</v>
      </c>
      <c r="G34" s="71">
        <f t="shared" si="9"/>
        <v>-4162.3</v>
      </c>
      <c r="H34" s="71">
        <f t="shared" si="10"/>
        <v>0</v>
      </c>
      <c r="I34" s="62"/>
      <c r="J34" s="72">
        <v>8324.6</v>
      </c>
    </row>
    <row r="35" spans="1:10" ht="15.75">
      <c r="A35" s="2" t="s">
        <v>11</v>
      </c>
      <c r="B35" s="69">
        <v>182328</v>
      </c>
      <c r="C35" s="37">
        <f t="shared" si="7"/>
        <v>184733.89399999997</v>
      </c>
      <c r="D35" s="70">
        <v>198479.094</v>
      </c>
      <c r="E35" s="71">
        <f t="shared" si="8"/>
        <v>16151.094000000012</v>
      </c>
      <c r="F35" s="71">
        <f t="shared" si="11"/>
        <v>108.85826313018296</v>
      </c>
      <c r="G35" s="71">
        <f t="shared" si="9"/>
        <v>13745.20000000004</v>
      </c>
      <c r="H35" s="71">
        <f t="shared" si="10"/>
        <v>107.44054039157538</v>
      </c>
      <c r="I35" s="62"/>
      <c r="J35" s="72">
        <v>369467.788</v>
      </c>
    </row>
    <row r="36" spans="1:10" ht="15.75">
      <c r="A36" s="2" t="s">
        <v>12</v>
      </c>
      <c r="B36" s="69">
        <v>23989.3</v>
      </c>
      <c r="C36" s="37">
        <f t="shared" si="7"/>
        <v>48397.098</v>
      </c>
      <c r="D36" s="70">
        <v>61824.804</v>
      </c>
      <c r="E36" s="71">
        <f t="shared" si="8"/>
        <v>37835.504</v>
      </c>
      <c r="F36" s="71">
        <f t="shared" si="11"/>
        <v>257.71824938618465</v>
      </c>
      <c r="G36" s="71">
        <f t="shared" si="9"/>
        <v>13427.705999999998</v>
      </c>
      <c r="H36" s="71">
        <f t="shared" si="10"/>
        <v>127.74485775985988</v>
      </c>
      <c r="I36" s="62"/>
      <c r="J36" s="72">
        <v>96794.196</v>
      </c>
    </row>
    <row r="37" spans="1:10" ht="15.75">
      <c r="A37" s="2" t="s">
        <v>13</v>
      </c>
      <c r="B37" s="69">
        <v>13825.5</v>
      </c>
      <c r="C37" s="37">
        <f t="shared" si="7"/>
        <v>20095.6895</v>
      </c>
      <c r="D37" s="70">
        <v>13356.628</v>
      </c>
      <c r="E37" s="71">
        <f t="shared" si="8"/>
        <v>-468.8719999999994</v>
      </c>
      <c r="F37" s="71">
        <f t="shared" si="11"/>
        <v>96.60864344869987</v>
      </c>
      <c r="G37" s="71">
        <f t="shared" si="9"/>
        <v>-6739.0615</v>
      </c>
      <c r="H37" s="71">
        <f t="shared" si="10"/>
        <v>66.4651392031112</v>
      </c>
      <c r="I37" s="62"/>
      <c r="J37" s="72">
        <v>40191.379</v>
      </c>
    </row>
    <row r="38" spans="1:10" ht="15.75">
      <c r="A38" s="2" t="s">
        <v>14</v>
      </c>
      <c r="B38" s="69">
        <v>190.8</v>
      </c>
      <c r="C38" s="37">
        <f t="shared" si="7"/>
        <v>220</v>
      </c>
      <c r="D38" s="70">
        <v>273.83</v>
      </c>
      <c r="E38" s="71">
        <f t="shared" si="8"/>
        <v>83.02999999999997</v>
      </c>
      <c r="F38" s="71">
        <f t="shared" si="11"/>
        <v>143.51677148846957</v>
      </c>
      <c r="G38" s="71">
        <f t="shared" si="9"/>
        <v>53.829999999999984</v>
      </c>
      <c r="H38" s="71">
        <f t="shared" si="10"/>
        <v>124.4681818181818</v>
      </c>
      <c r="I38" s="62"/>
      <c r="J38" s="72">
        <v>440</v>
      </c>
    </row>
    <row r="39" spans="1:10" ht="15.75">
      <c r="A39" s="73" t="s">
        <v>15</v>
      </c>
      <c r="B39" s="69">
        <v>768.1</v>
      </c>
      <c r="C39" s="37">
        <f t="shared" si="7"/>
        <v>1022.5</v>
      </c>
      <c r="D39" s="70">
        <v>852.083</v>
      </c>
      <c r="E39" s="71">
        <f t="shared" si="8"/>
        <v>83.98299999999995</v>
      </c>
      <c r="F39" s="71">
        <f t="shared" si="11"/>
        <v>110.93386277828408</v>
      </c>
      <c r="G39" s="71">
        <f t="shared" si="9"/>
        <v>-170.41700000000003</v>
      </c>
      <c r="H39" s="71">
        <f t="shared" si="10"/>
        <v>83.33330073349633</v>
      </c>
      <c r="I39" s="62"/>
      <c r="J39" s="72">
        <v>2045</v>
      </c>
    </row>
    <row r="40" spans="1:10" ht="26.25">
      <c r="A40" s="2" t="s">
        <v>16</v>
      </c>
      <c r="B40" s="69">
        <v>0</v>
      </c>
      <c r="C40" s="37">
        <f t="shared" si="7"/>
        <v>0</v>
      </c>
      <c r="D40" s="70">
        <v>0</v>
      </c>
      <c r="E40" s="71">
        <f t="shared" si="8"/>
        <v>0</v>
      </c>
      <c r="F40" s="71">
        <v>0</v>
      </c>
      <c r="G40" s="71">
        <f t="shared" si="9"/>
        <v>0</v>
      </c>
      <c r="H40" s="71">
        <v>0</v>
      </c>
      <c r="I40" s="62"/>
      <c r="J40" s="72">
        <v>0</v>
      </c>
    </row>
    <row r="41" spans="1:10" ht="15.75">
      <c r="A41" s="2" t="s">
        <v>17</v>
      </c>
      <c r="B41" s="69">
        <v>3137.4</v>
      </c>
      <c r="C41" s="37">
        <f t="shared" si="7"/>
        <v>11813.805</v>
      </c>
      <c r="D41" s="74">
        <v>18818.235</v>
      </c>
      <c r="E41" s="71">
        <f t="shared" si="8"/>
        <v>15680.835000000001</v>
      </c>
      <c r="F41" s="71">
        <f t="shared" si="11"/>
        <v>599.8034997131382</v>
      </c>
      <c r="G41" s="71">
        <f t="shared" si="9"/>
        <v>7004.43</v>
      </c>
      <c r="H41" s="71">
        <f t="shared" si="10"/>
        <v>159.29021174803546</v>
      </c>
      <c r="I41" s="62"/>
      <c r="J41" s="75">
        <v>23627.61</v>
      </c>
    </row>
    <row r="42" spans="1:10" ht="15">
      <c r="A42" s="3" t="s">
        <v>18</v>
      </c>
      <c r="B42" s="38">
        <f>B30+B31+B32+B33+B34+B35+B36+B37+B38+B39+B40+B41</f>
        <v>249112.19999999998</v>
      </c>
      <c r="C42" s="38">
        <f>SUM(C30:C41)</f>
        <v>292491.47799999994</v>
      </c>
      <c r="D42" s="38">
        <f>D30+D31+D32+D33+D34+D35+D36+D37+D38+D39+D40+D41</f>
        <v>313728.222</v>
      </c>
      <c r="E42" s="76">
        <f t="shared" si="8"/>
        <v>64616.022000000026</v>
      </c>
      <c r="F42" s="76">
        <f t="shared" si="11"/>
        <v>125.93852167818358</v>
      </c>
      <c r="G42" s="76">
        <f>D42-C42</f>
        <v>21236.744000000064</v>
      </c>
      <c r="H42" s="38">
        <f>D42*100/C42</f>
        <v>107.26063683810987</v>
      </c>
      <c r="I42" s="77"/>
      <c r="J42" s="76">
        <f>J30+J31+J32+J33+J34+J35+J36+J37+J38+J39+J40+J41</f>
        <v>584982.956</v>
      </c>
    </row>
    <row r="43" spans="1:10" ht="26.25" customHeight="1">
      <c r="A43" s="78" t="s">
        <v>34</v>
      </c>
      <c r="B43" s="79"/>
      <c r="C43" s="79"/>
      <c r="D43" s="79"/>
      <c r="E43" s="79"/>
      <c r="F43" s="79"/>
      <c r="G43" s="79"/>
      <c r="H43" s="79"/>
      <c r="I43" s="62"/>
      <c r="J43" s="80"/>
    </row>
    <row r="44" spans="1:10" ht="15">
      <c r="A44" s="2" t="s">
        <v>35</v>
      </c>
      <c r="B44" s="81">
        <v>25481.4</v>
      </c>
      <c r="C44" s="81">
        <f>J44*50/100</f>
        <v>35553.631</v>
      </c>
      <c r="D44" s="81">
        <v>23545.266</v>
      </c>
      <c r="E44" s="37">
        <f>D44-B44</f>
        <v>-1936.1340000000018</v>
      </c>
      <c r="F44" s="37">
        <f>D44*100/B44</f>
        <v>92.40177541265393</v>
      </c>
      <c r="G44" s="37">
        <f>D44-C44</f>
        <v>-12008.365000000002</v>
      </c>
      <c r="H44" s="37">
        <f>D44*100/C44</f>
        <v>66.22464524087567</v>
      </c>
      <c r="I44" s="82">
        <v>2739051300</v>
      </c>
      <c r="J44" s="83">
        <v>71107.262</v>
      </c>
    </row>
    <row r="45" spans="1:10" ht="26.25">
      <c r="A45" s="2" t="s">
        <v>36</v>
      </c>
      <c r="B45" s="81">
        <v>5281.7</v>
      </c>
      <c r="C45" s="81">
        <f aca="true" t="shared" si="12" ref="C45:C54">J45*50/100</f>
        <v>14407.555</v>
      </c>
      <c r="D45" s="81">
        <v>20973.115</v>
      </c>
      <c r="E45" s="37">
        <f aca="true" t="shared" si="13" ref="E45:E54">D45-B45</f>
        <v>15691.415</v>
      </c>
      <c r="F45" s="37">
        <f aca="true" t="shared" si="14" ref="F45:F55">D45*100/B45</f>
        <v>397.09023609822594</v>
      </c>
      <c r="G45" s="37">
        <f aca="true" t="shared" si="15" ref="G45:G55">D45-C45</f>
        <v>6565.560000000001</v>
      </c>
      <c r="H45" s="37">
        <f aca="true" t="shared" si="16" ref="H45:H55">D45*100/C45</f>
        <v>145.57025810416826</v>
      </c>
      <c r="I45" s="82">
        <v>330523000</v>
      </c>
      <c r="J45" s="83">
        <v>28815.11</v>
      </c>
    </row>
    <row r="46" spans="1:10" ht="26.25">
      <c r="A46" s="2" t="s">
        <v>37</v>
      </c>
      <c r="B46" s="81">
        <v>24825.6</v>
      </c>
      <c r="C46" s="81">
        <f t="shared" si="12"/>
        <v>47885.648</v>
      </c>
      <c r="D46" s="81">
        <v>63026.799</v>
      </c>
      <c r="E46" s="37">
        <f t="shared" si="13"/>
        <v>38201.199</v>
      </c>
      <c r="F46" s="37">
        <f t="shared" si="14"/>
        <v>253.87825067672082</v>
      </c>
      <c r="G46" s="37">
        <f t="shared" si="15"/>
        <v>15141.150999999998</v>
      </c>
      <c r="H46" s="37">
        <f t="shared" si="16"/>
        <v>131.6193925161042</v>
      </c>
      <c r="I46" s="82">
        <v>3204053322.2</v>
      </c>
      <c r="J46" s="83">
        <v>95771.296</v>
      </c>
    </row>
    <row r="47" spans="1:10" ht="26.25">
      <c r="A47" s="2" t="s">
        <v>38</v>
      </c>
      <c r="B47" s="81">
        <v>178056.8</v>
      </c>
      <c r="C47" s="81">
        <f t="shared" si="12"/>
        <v>179164.294</v>
      </c>
      <c r="D47" s="81">
        <v>191013.424</v>
      </c>
      <c r="E47" s="37">
        <f t="shared" si="13"/>
        <v>12956.62400000001</v>
      </c>
      <c r="F47" s="37">
        <f t="shared" si="14"/>
        <v>107.27668025034708</v>
      </c>
      <c r="G47" s="37">
        <f t="shared" si="15"/>
        <v>11849.130000000005</v>
      </c>
      <c r="H47" s="37">
        <f t="shared" si="16"/>
        <v>106.61355548890785</v>
      </c>
      <c r="I47" s="82">
        <v>612738300</v>
      </c>
      <c r="J47" s="83">
        <v>358328.588</v>
      </c>
    </row>
    <row r="48" spans="1:10" ht="15" customHeight="1">
      <c r="A48" s="2" t="s">
        <v>39</v>
      </c>
      <c r="B48" s="81">
        <v>713.5</v>
      </c>
      <c r="C48" s="81">
        <f t="shared" si="12"/>
        <v>1377.55</v>
      </c>
      <c r="D48" s="81">
        <v>1391.942</v>
      </c>
      <c r="E48" s="37">
        <f t="shared" si="13"/>
        <v>678.442</v>
      </c>
      <c r="F48" s="37">
        <f t="shared" si="14"/>
        <v>195.0864751226349</v>
      </c>
      <c r="G48" s="37">
        <f t="shared" si="15"/>
        <v>14.392000000000053</v>
      </c>
      <c r="H48" s="37">
        <f t="shared" si="16"/>
        <v>101.04475336648399</v>
      </c>
      <c r="I48" s="82">
        <v>545110882.56</v>
      </c>
      <c r="J48" s="83">
        <v>2755.1</v>
      </c>
    </row>
    <row r="49" spans="1:10" ht="17.25" customHeight="1">
      <c r="A49" s="2" t="s">
        <v>40</v>
      </c>
      <c r="B49" s="81">
        <v>840.4</v>
      </c>
      <c r="C49" s="81">
        <f t="shared" si="12"/>
        <v>785.6</v>
      </c>
      <c r="D49" s="81">
        <v>707.028</v>
      </c>
      <c r="E49" s="37">
        <f t="shared" si="13"/>
        <v>-133.37199999999996</v>
      </c>
      <c r="F49" s="37">
        <f t="shared" si="14"/>
        <v>84.12993812470253</v>
      </c>
      <c r="G49" s="37">
        <f t="shared" si="15"/>
        <v>-78.572</v>
      </c>
      <c r="H49" s="37">
        <f t="shared" si="16"/>
        <v>89.99847250509166</v>
      </c>
      <c r="I49" s="82">
        <v>2224660000.94</v>
      </c>
      <c r="J49" s="83">
        <v>1571.2</v>
      </c>
    </row>
    <row r="50" spans="1:10" ht="26.25">
      <c r="A50" s="2" t="s">
        <v>41</v>
      </c>
      <c r="B50" s="81">
        <v>3485.6</v>
      </c>
      <c r="C50" s="81">
        <f t="shared" si="12"/>
        <v>598.7</v>
      </c>
      <c r="D50" s="81">
        <v>563.217</v>
      </c>
      <c r="E50" s="37">
        <f t="shared" si="13"/>
        <v>-2922.383</v>
      </c>
      <c r="F50" s="37">
        <f t="shared" si="14"/>
        <v>16.15839453752582</v>
      </c>
      <c r="G50" s="37">
        <f t="shared" si="15"/>
        <v>-35.48300000000006</v>
      </c>
      <c r="H50" s="37">
        <f t="shared" si="16"/>
        <v>94.0733255386671</v>
      </c>
      <c r="I50" s="82">
        <v>275157600</v>
      </c>
      <c r="J50" s="83">
        <v>1197.4</v>
      </c>
    </row>
    <row r="51" spans="1:10" ht="39">
      <c r="A51" s="2" t="s">
        <v>48</v>
      </c>
      <c r="B51" s="81">
        <v>5121.4</v>
      </c>
      <c r="C51" s="81">
        <f t="shared" si="12"/>
        <v>6950.25</v>
      </c>
      <c r="D51" s="81">
        <v>6442.011</v>
      </c>
      <c r="E51" s="37">
        <f>D51-B51</f>
        <v>1320.6110000000008</v>
      </c>
      <c r="F51" s="37">
        <f t="shared" si="14"/>
        <v>125.7861326980904</v>
      </c>
      <c r="G51" s="37">
        <f t="shared" si="15"/>
        <v>-508.2389999999996</v>
      </c>
      <c r="H51" s="37">
        <f t="shared" si="16"/>
        <v>92.68747167368082</v>
      </c>
      <c r="I51" s="82"/>
      <c r="J51" s="83">
        <v>13900.5</v>
      </c>
    </row>
    <row r="52" spans="1:10" ht="39">
      <c r="A52" s="2" t="s">
        <v>51</v>
      </c>
      <c r="B52" s="81">
        <v>1374.2</v>
      </c>
      <c r="C52" s="81">
        <f t="shared" si="12"/>
        <v>1440.7</v>
      </c>
      <c r="D52" s="81">
        <v>1259.916</v>
      </c>
      <c r="E52" s="37">
        <f t="shared" si="13"/>
        <v>-114.2840000000001</v>
      </c>
      <c r="F52" s="37">
        <f t="shared" si="14"/>
        <v>91.68359772958812</v>
      </c>
      <c r="G52" s="37">
        <f t="shared" si="15"/>
        <v>-180.7840000000001</v>
      </c>
      <c r="H52" s="37">
        <f t="shared" si="16"/>
        <v>87.45165544526965</v>
      </c>
      <c r="I52" s="82">
        <v>205713392.64</v>
      </c>
      <c r="J52" s="83">
        <v>2881.4</v>
      </c>
    </row>
    <row r="53" spans="1:10" ht="43.5" customHeight="1">
      <c r="A53" s="2" t="s">
        <v>42</v>
      </c>
      <c r="B53" s="81">
        <v>618.8</v>
      </c>
      <c r="C53" s="81">
        <f t="shared" si="12"/>
        <v>619.85</v>
      </c>
      <c r="D53" s="81">
        <v>592.709</v>
      </c>
      <c r="E53" s="37">
        <f t="shared" si="13"/>
        <v>-26.091000000000008</v>
      </c>
      <c r="F53" s="37">
        <f t="shared" si="14"/>
        <v>95.78361344537815</v>
      </c>
      <c r="G53" s="37">
        <f t="shared" si="15"/>
        <v>-27.141000000000076</v>
      </c>
      <c r="H53" s="37">
        <f t="shared" si="16"/>
        <v>95.62136000645316</v>
      </c>
      <c r="I53" s="82">
        <v>20315900</v>
      </c>
      <c r="J53" s="83">
        <v>1239.7</v>
      </c>
    </row>
    <row r="54" spans="1:10" ht="42.75" customHeight="1">
      <c r="A54" s="2" t="s">
        <v>43</v>
      </c>
      <c r="B54" s="84">
        <v>3312.8</v>
      </c>
      <c r="C54" s="81">
        <f t="shared" si="12"/>
        <v>3707.7</v>
      </c>
      <c r="D54" s="85">
        <v>4212.797</v>
      </c>
      <c r="E54" s="37">
        <f t="shared" si="13"/>
        <v>899.9969999999994</v>
      </c>
      <c r="F54" s="37">
        <f t="shared" si="14"/>
        <v>127.16726032359331</v>
      </c>
      <c r="G54" s="37">
        <f>D54-C54</f>
        <v>505.09699999999975</v>
      </c>
      <c r="H54" s="37">
        <f t="shared" si="16"/>
        <v>113.62291986946084</v>
      </c>
      <c r="I54" s="86"/>
      <c r="J54" s="83">
        <v>7415.4</v>
      </c>
    </row>
    <row r="55" spans="1:10" ht="15" customHeight="1">
      <c r="A55" s="3" t="s">
        <v>18</v>
      </c>
      <c r="B55" s="38">
        <f>SUM(B44:B54)</f>
        <v>249112.19999999998</v>
      </c>
      <c r="C55" s="38">
        <f>SUM(C44:C54)</f>
        <v>292491.478</v>
      </c>
      <c r="D55" s="38">
        <f>SUM(D44:D54)</f>
        <v>313728.224</v>
      </c>
      <c r="E55" s="38">
        <f>D55-B55</f>
        <v>64616.024000000005</v>
      </c>
      <c r="F55" s="38">
        <f t="shared" si="14"/>
        <v>125.93852248103465</v>
      </c>
      <c r="G55" s="38">
        <f t="shared" si="15"/>
        <v>21236.745999999985</v>
      </c>
      <c r="H55" s="38">
        <f t="shared" si="16"/>
        <v>107.26063752189046</v>
      </c>
      <c r="I55" s="62"/>
      <c r="J55" s="76">
        <f>J44+J45+J46+J47+J48+J49+J50+J51+J52+J53+J54</f>
        <v>584982.956</v>
      </c>
    </row>
    <row r="56" ht="15" customHeight="1">
      <c r="D56" s="5"/>
    </row>
    <row r="57" spans="2:4" ht="15" customHeight="1">
      <c r="B57" s="5"/>
      <c r="C57" s="5"/>
      <c r="D57" s="5"/>
    </row>
    <row r="59" spans="1:8" ht="42.75" customHeight="1">
      <c r="A59" s="87" t="s">
        <v>50</v>
      </c>
      <c r="B59" s="87"/>
      <c r="G59" s="55" t="s">
        <v>49</v>
      </c>
      <c r="H59" s="55"/>
    </row>
  </sheetData>
  <sheetProtection/>
  <mergeCells count="24">
    <mergeCell ref="D1:H1"/>
    <mergeCell ref="E3:H3"/>
    <mergeCell ref="G2:H2"/>
    <mergeCell ref="D6:D7"/>
    <mergeCell ref="C6:C7"/>
    <mergeCell ref="A4:H4"/>
    <mergeCell ref="A59:B59"/>
    <mergeCell ref="G59:H59"/>
    <mergeCell ref="A43:H43"/>
    <mergeCell ref="A28:A29"/>
    <mergeCell ref="B28:B29"/>
    <mergeCell ref="J28:J29"/>
    <mergeCell ref="D28:D29"/>
    <mergeCell ref="G28:H28"/>
    <mergeCell ref="C28:C29"/>
    <mergeCell ref="A27:H27"/>
    <mergeCell ref="E28:F28"/>
    <mergeCell ref="B6:B7"/>
    <mergeCell ref="A6:A7"/>
    <mergeCell ref="J6:J7"/>
    <mergeCell ref="E6:F6"/>
    <mergeCell ref="G6:H6"/>
    <mergeCell ref="A8:J8"/>
    <mergeCell ref="A17:J17"/>
  </mergeCells>
  <printOptions/>
  <pageMargins left="0.11811023622047245" right="0" top="0.35433070866141736" bottom="0.2362204724409449" header="0.43307086614173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user3</cp:lastModifiedBy>
  <cp:lastPrinted>2017-04-17T06:37:07Z</cp:lastPrinted>
  <dcterms:created xsi:type="dcterms:W3CDTF">2014-09-16T05:33:49Z</dcterms:created>
  <dcterms:modified xsi:type="dcterms:W3CDTF">2018-07-16T09:15:07Z</dcterms:modified>
  <cp:category/>
  <cp:version/>
  <cp:contentType/>
  <cp:contentStatus/>
</cp:coreProperties>
</file>