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11385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E47" i="1" l="1"/>
  <c r="E10" i="1"/>
  <c r="E26" i="1"/>
  <c r="E29" i="1"/>
  <c r="E32" i="1"/>
  <c r="E41" i="1"/>
  <c r="F47" i="1"/>
  <c r="F64" i="1" l="1"/>
  <c r="F26" i="1" l="1"/>
  <c r="D10" i="1" l="1"/>
  <c r="F82" i="1" l="1"/>
  <c r="F10" i="1"/>
  <c r="D26" i="1" l="1"/>
  <c r="D29" i="1"/>
  <c r="D32" i="1"/>
  <c r="D41" i="1"/>
  <c r="D57" i="1"/>
  <c r="D64" i="1"/>
  <c r="D73" i="1"/>
  <c r="D76" i="1"/>
  <c r="D79" i="1"/>
  <c r="D82" i="1"/>
  <c r="F29" i="1" l="1"/>
  <c r="F73" i="1"/>
  <c r="F57" i="1"/>
  <c r="G83" i="1" l="1"/>
  <c r="G39" i="1"/>
  <c r="G30" i="1"/>
  <c r="F41" i="1" l="1"/>
  <c r="F32" i="1" l="1"/>
  <c r="G65" i="1" l="1"/>
  <c r="H65" i="1"/>
  <c r="I85" i="1"/>
  <c r="I83" i="1"/>
  <c r="H83" i="1"/>
  <c r="I80" i="1"/>
  <c r="H80" i="1"/>
  <c r="I77" i="1"/>
  <c r="H77" i="1"/>
  <c r="G77" i="1"/>
  <c r="I74" i="1"/>
  <c r="H74" i="1"/>
  <c r="G74" i="1"/>
  <c r="I71" i="1"/>
  <c r="H71" i="1"/>
  <c r="G71" i="1"/>
  <c r="I69" i="1"/>
  <c r="H69" i="1"/>
  <c r="G69" i="1"/>
  <c r="I67" i="1"/>
  <c r="H67" i="1"/>
  <c r="I65" i="1"/>
  <c r="I62" i="1"/>
  <c r="H62" i="1"/>
  <c r="G62" i="1"/>
  <c r="I60" i="1"/>
  <c r="I58" i="1"/>
  <c r="H58" i="1"/>
  <c r="G58" i="1"/>
  <c r="I55" i="1"/>
  <c r="H55" i="1"/>
  <c r="G55" i="1"/>
  <c r="I53" i="1"/>
  <c r="H53" i="1"/>
  <c r="G24" i="1"/>
  <c r="G18" i="1"/>
  <c r="G16" i="1"/>
  <c r="G14" i="1"/>
  <c r="G12" i="1"/>
  <c r="E82" i="1" l="1"/>
  <c r="E57" i="1"/>
  <c r="G32" i="1"/>
  <c r="F79" i="1"/>
  <c r="E79" i="1"/>
  <c r="F76" i="1"/>
  <c r="E76" i="1"/>
  <c r="E73" i="1"/>
  <c r="E64" i="1"/>
  <c r="E9" i="1" l="1"/>
  <c r="F9" i="1"/>
  <c r="H79" i="1"/>
  <c r="H64" i="1"/>
  <c r="I64" i="1"/>
  <c r="I79" i="1"/>
  <c r="G29" i="1"/>
  <c r="G57" i="1"/>
  <c r="G10" i="1"/>
  <c r="G82" i="1"/>
  <c r="I82" i="1"/>
  <c r="H82" i="1"/>
  <c r="I76" i="1"/>
  <c r="G76" i="1"/>
  <c r="H76" i="1"/>
  <c r="I73" i="1"/>
  <c r="H73" i="1"/>
  <c r="G73" i="1"/>
  <c r="G64" i="1"/>
  <c r="H57" i="1"/>
  <c r="I57" i="1"/>
  <c r="F49" i="1" l="1"/>
  <c r="F78" i="1"/>
  <c r="F61" i="1"/>
  <c r="F40" i="1"/>
  <c r="F70" i="1"/>
  <c r="F59" i="1"/>
  <c r="F84" i="1"/>
  <c r="F54" i="1"/>
  <c r="F75" i="1"/>
  <c r="F45" i="1"/>
  <c r="F68" i="1"/>
  <c r="F56" i="1"/>
  <c r="F81" i="1"/>
  <c r="F63" i="1"/>
  <c r="F72" i="1"/>
  <c r="F86" i="1"/>
  <c r="F66" i="1"/>
  <c r="F51" i="1"/>
  <c r="F13" i="1"/>
  <c r="F21" i="1"/>
  <c r="F31" i="1"/>
  <c r="F15" i="1"/>
  <c r="F23" i="1"/>
  <c r="F11" i="1"/>
  <c r="F34" i="1"/>
  <c r="F19" i="1"/>
  <c r="F17" i="1"/>
  <c r="F28" i="1"/>
  <c r="F25" i="1"/>
  <c r="G50" i="1"/>
  <c r="D47" i="1"/>
  <c r="G47" i="1" s="1"/>
  <c r="G48" i="1"/>
  <c r="D9" i="1" l="1"/>
  <c r="D54" i="1" s="1"/>
  <c r="H39" i="1"/>
  <c r="I39" i="1"/>
  <c r="I18" i="1"/>
  <c r="H18" i="1"/>
  <c r="I48" i="1"/>
  <c r="H48" i="1"/>
  <c r="I20" i="1"/>
  <c r="I14" i="1"/>
  <c r="H14" i="1"/>
  <c r="H16" i="1"/>
  <c r="I16" i="1"/>
  <c r="I9" i="1"/>
  <c r="E78" i="1"/>
  <c r="E84" i="1"/>
  <c r="I37" i="1"/>
  <c r="H37" i="1"/>
  <c r="H29" i="1"/>
  <c r="I29" i="1"/>
  <c r="H22" i="1"/>
  <c r="I22" i="1"/>
  <c r="I24" i="1"/>
  <c r="H24" i="1"/>
  <c r="H52" i="1"/>
  <c r="I52" i="1"/>
  <c r="H44" i="1"/>
  <c r="I44" i="1"/>
  <c r="I12" i="1"/>
  <c r="H12" i="1"/>
  <c r="H33" i="1"/>
  <c r="H26" i="1"/>
  <c r="I26" i="1"/>
  <c r="H27" i="1"/>
  <c r="I27" i="1"/>
  <c r="H35" i="1"/>
  <c r="I35" i="1"/>
  <c r="H41" i="1"/>
  <c r="I41" i="1"/>
  <c r="I30" i="1"/>
  <c r="H30" i="1"/>
  <c r="H32" i="1"/>
  <c r="I50" i="1"/>
  <c r="H50" i="1"/>
  <c r="I42" i="1"/>
  <c r="I47" i="1"/>
  <c r="H47" i="1"/>
  <c r="H10" i="1"/>
  <c r="I10" i="1"/>
  <c r="E72" i="1"/>
  <c r="I33" i="1"/>
  <c r="D23" i="1" l="1"/>
  <c r="G9" i="1"/>
  <c r="D13" i="1"/>
  <c r="D21" i="1"/>
  <c r="D63" i="1"/>
  <c r="D51" i="1"/>
  <c r="G51" i="1" s="1"/>
  <c r="D49" i="1"/>
  <c r="G49" i="1" s="1"/>
  <c r="D61" i="1"/>
  <c r="D66" i="1"/>
  <c r="D28" i="1"/>
  <c r="D59" i="1"/>
  <c r="D72" i="1"/>
  <c r="D25" i="1"/>
  <c r="D68" i="1"/>
  <c r="D81" i="1"/>
  <c r="D19" i="1"/>
  <c r="D75" i="1"/>
  <c r="E43" i="1"/>
  <c r="D40" i="1"/>
  <c r="D15" i="1"/>
  <c r="D31" i="1"/>
  <c r="D17" i="1"/>
  <c r="D86" i="1"/>
  <c r="D84" i="1"/>
  <c r="D45" i="1"/>
  <c r="D34" i="1"/>
  <c r="D56" i="1"/>
  <c r="D78" i="1"/>
  <c r="D70" i="1"/>
  <c r="D11" i="1"/>
  <c r="I32" i="1"/>
  <c r="E19" i="1"/>
  <c r="E51" i="1"/>
  <c r="H51" i="1" s="1"/>
  <c r="E21" i="1"/>
  <c r="E34" i="1"/>
  <c r="E23" i="1"/>
  <c r="E40" i="1"/>
  <c r="E25" i="1"/>
  <c r="E11" i="1"/>
  <c r="E13" i="1"/>
  <c r="E28" i="1"/>
  <c r="E45" i="1"/>
  <c r="E15" i="1"/>
  <c r="E17" i="1"/>
  <c r="E31" i="1"/>
  <c r="E49" i="1"/>
  <c r="H49" i="1" s="1"/>
  <c r="E81" i="1"/>
  <c r="E70" i="1"/>
  <c r="E63" i="1"/>
  <c r="E59" i="1"/>
  <c r="E56" i="1"/>
  <c r="E66" i="1"/>
  <c r="E54" i="1"/>
  <c r="E75" i="1"/>
  <c r="E86" i="1"/>
  <c r="E68" i="1"/>
  <c r="E61" i="1"/>
  <c r="H9" i="1"/>
</calcChain>
</file>

<file path=xl/sharedStrings.xml><?xml version="1.0" encoding="utf-8"?>
<sst xmlns="http://schemas.openxmlformats.org/spreadsheetml/2006/main" count="184" uniqueCount="89">
  <si>
    <t>Наименование</t>
  </si>
  <si>
    <t>РЗ</t>
  </si>
  <si>
    <t>ПР</t>
  </si>
  <si>
    <t>удельный вес в общих расходах БМО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</si>
  <si>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</si>
  <si>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</si>
  <si>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</si>
  <si>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</si>
  <si>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</si>
  <si>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</si>
  <si>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</si>
  <si>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</si>
  <si>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</si>
  <si>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</si>
  <si>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</si>
  <si>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0,0</t>
  </si>
  <si>
    <t>Резервные фонды</t>
  </si>
  <si>
    <t>11</t>
  </si>
  <si>
    <t>Другие общегосударственные вопросы</t>
  </si>
  <si>
    <t>13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</si>
  <si>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</si>
  <si>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</si>
  <si>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</si>
  <si>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</si>
  <si>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</si>
  <si>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</si>
  <si>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</si>
  <si>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</si>
  <si>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</si>
  <si>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</si>
  <si>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</si>
  <si>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</si>
  <si>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08</t>
  </si>
  <si>
    <t>Кинематография</t>
  </si>
  <si>
    <t>Другие вопросы в области культуры, кинематографии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</si>
  <si>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</si>
  <si>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</si>
  <si>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</si>
  <si>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</si>
  <si>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</si>
  <si>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</si>
  <si>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</si>
  <si>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</si>
  <si>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</si>
  <si>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</si>
  <si>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Иные межбюджетные трансферты</t>
  </si>
  <si>
    <t>тысяч рублей</t>
  </si>
  <si>
    <t>Коммунальное хозяйство</t>
  </si>
  <si>
    <t>исполнение</t>
  </si>
  <si>
    <t>Транспорт</t>
  </si>
  <si>
    <t>Жилищно-коммунальное хозяйство</t>
  </si>
  <si>
    <t>Жилищное хозяйство</t>
  </si>
  <si>
    <t>Дорожное хозяйство (Дорожные фонды)</t>
  </si>
  <si>
    <r>
      <rPr>
        <b/>
        <sz val="12"/>
        <color theme="1"/>
        <rFont val="Times New Roman"/>
        <family val="1"/>
        <charset val="204"/>
      </rPr>
      <t>года по разделам и подразделам функциональной классификации расходов</t>
    </r>
  </si>
  <si>
    <r>
      <rPr>
        <b/>
        <sz val="12"/>
        <color theme="1"/>
        <rFont val="Times New Roman"/>
        <family val="1"/>
        <charset val="204"/>
      </rPr>
      <t>бюджетов Российской Федерации</t>
    </r>
  </si>
  <si>
    <r>
      <rPr>
        <b/>
        <sz val="14"/>
        <color theme="1"/>
        <rFont val="Times New Roman"/>
        <family val="1"/>
        <charset val="204"/>
      </rPr>
      <t>РАСХОДЫ ВСЕГО</t>
    </r>
  </si>
  <si>
    <r>
      <rPr>
        <b/>
        <sz val="14"/>
        <color theme="1"/>
        <rFont val="Times New Roman"/>
        <family val="1"/>
        <charset val="204"/>
      </rPr>
      <t>Общегосударственные вопросы</t>
    </r>
  </si>
  <si>
    <r>
      <rPr>
        <b/>
        <sz val="14"/>
        <color theme="1"/>
        <rFont val="Times New Roman"/>
        <family val="1"/>
        <charset val="204"/>
      </rPr>
      <t>01</t>
    </r>
  </si>
  <si>
    <r>
      <rPr>
        <b/>
        <sz val="14"/>
        <color theme="1"/>
        <rFont val="Times New Roman"/>
        <family val="1"/>
        <charset val="204"/>
      </rPr>
      <t>00</t>
    </r>
  </si>
  <si>
    <r>
      <rPr>
        <b/>
        <sz val="14"/>
        <color theme="1"/>
        <rFont val="Times New Roman"/>
        <family val="1"/>
        <charset val="204"/>
      </rPr>
      <t>Национальная оборона</t>
    </r>
  </si>
  <si>
    <r>
      <rPr>
        <b/>
        <sz val="14"/>
        <color theme="1"/>
        <rFont val="Times New Roman"/>
        <family val="1"/>
        <charset val="204"/>
      </rPr>
      <t>02</t>
    </r>
  </si>
  <si>
    <r>
      <rPr>
        <b/>
        <sz val="14"/>
        <color theme="1"/>
        <rFont val="Times New Roman"/>
        <family val="1"/>
        <charset val="204"/>
      </rPr>
      <t>Национальная безопасность и правоохранительная деятельность</t>
    </r>
  </si>
  <si>
    <r>
      <rPr>
        <b/>
        <sz val="14"/>
        <color theme="1"/>
        <rFont val="Times New Roman"/>
        <family val="1"/>
        <charset val="204"/>
      </rPr>
      <t>03</t>
    </r>
  </si>
  <si>
    <r>
      <rPr>
        <b/>
        <sz val="14"/>
        <color theme="1"/>
        <rFont val="Times New Roman"/>
        <family val="1"/>
        <charset val="204"/>
      </rPr>
      <t>Национальная экономика</t>
    </r>
  </si>
  <si>
    <r>
      <rPr>
        <b/>
        <sz val="14"/>
        <color theme="1"/>
        <rFont val="Times New Roman"/>
        <family val="1"/>
        <charset val="204"/>
      </rPr>
      <t>04</t>
    </r>
  </si>
  <si>
    <r>
      <rPr>
        <b/>
        <sz val="14"/>
        <color theme="1"/>
        <rFont val="Times New Roman"/>
        <family val="1"/>
        <charset val="204"/>
      </rPr>
      <t>Образование</t>
    </r>
  </si>
  <si>
    <r>
      <rPr>
        <b/>
        <sz val="14"/>
        <color theme="1"/>
        <rFont val="Times New Roman"/>
        <family val="1"/>
        <charset val="204"/>
      </rPr>
      <t>07</t>
    </r>
  </si>
  <si>
    <r>
      <rPr>
        <b/>
        <sz val="14"/>
        <color theme="1"/>
        <rFont val="Times New Roman"/>
        <family val="1"/>
        <charset val="204"/>
      </rPr>
      <t>Культура и кинематография</t>
    </r>
  </si>
  <si>
    <r>
      <rPr>
        <b/>
        <sz val="14"/>
        <color theme="1"/>
        <rFont val="Times New Roman"/>
        <family val="1"/>
        <charset val="204"/>
      </rPr>
      <t>08</t>
    </r>
  </si>
  <si>
    <r>
      <rPr>
        <b/>
        <sz val="14"/>
        <color theme="1"/>
        <rFont val="Times New Roman"/>
        <family val="1"/>
        <charset val="204"/>
      </rPr>
      <t>Социальная политика</t>
    </r>
  </si>
  <si>
    <r>
      <rPr>
        <b/>
        <sz val="14"/>
        <color theme="1"/>
        <rFont val="Times New Roman"/>
        <family val="1"/>
        <charset val="204"/>
      </rPr>
      <t>10</t>
    </r>
  </si>
  <si>
    <r>
      <rPr>
        <b/>
        <sz val="14"/>
        <color theme="1"/>
        <rFont val="Times New Roman"/>
        <family val="1"/>
        <charset val="204"/>
      </rPr>
      <t>Физическая культура и спорт</t>
    </r>
  </si>
  <si>
    <r>
      <rPr>
        <b/>
        <sz val="14"/>
        <color theme="1"/>
        <rFont val="Times New Roman"/>
        <family val="1"/>
        <charset val="204"/>
      </rPr>
      <t>11</t>
    </r>
  </si>
  <si>
    <r>
      <rPr>
        <b/>
        <sz val="14"/>
        <color theme="1"/>
        <rFont val="Times New Roman"/>
        <family val="1"/>
        <charset val="204"/>
      </rPr>
      <t>Средства массовой информации</t>
    </r>
  </si>
  <si>
    <r>
      <rPr>
        <b/>
        <sz val="14"/>
        <color theme="1"/>
        <rFont val="Times New Roman"/>
        <family val="1"/>
        <charset val="204"/>
      </rPr>
      <t>12</t>
    </r>
  </si>
  <si>
    <r>
      <rPr>
        <b/>
        <sz val="14"/>
        <color theme="1"/>
        <rFont val="Times New Roman"/>
        <family val="1"/>
        <charset val="204"/>
      </rPr>
      <t>Обслуживание государственного и муниципального долга</t>
    </r>
  </si>
  <si>
    <r>
      <rPr>
        <b/>
        <sz val="14"/>
        <color theme="1"/>
        <rFont val="Times New Roman"/>
        <family val="1"/>
        <charset val="204"/>
      </rPr>
      <t>13</t>
    </r>
  </si>
  <si>
    <r>
      <rPr>
        <b/>
        <sz val="14"/>
        <color theme="1"/>
        <rFont val="Times New Roman"/>
        <family val="1"/>
        <charset val="204"/>
      </rPr>
      <t>Межбюджетные трансферты</t>
    </r>
  </si>
  <si>
    <r>
      <rPr>
        <b/>
        <sz val="14"/>
        <color theme="1"/>
        <rFont val="Times New Roman"/>
        <family val="1"/>
        <charset val="204"/>
      </rPr>
      <t>14</t>
    </r>
  </si>
  <si>
    <t>Исполнитель: Джанчатова С.Ю.</t>
  </si>
  <si>
    <t>в % к аналогичному периоду 2016 года</t>
  </si>
  <si>
    <t>в % к годовым уточненным назначениям 2017 года</t>
  </si>
  <si>
    <t>в сумме уточненные годовые назначения 2017 г от исполненных</t>
  </si>
  <si>
    <t>2017 год</t>
  </si>
  <si>
    <t>Дополнительное образование</t>
  </si>
  <si>
    <t>Исполнено на 01.07.2016г.</t>
  </si>
  <si>
    <t>Анализ исполнения расходов бюджета МО "Гиагинский район" на 1 июля 2017</t>
  </si>
  <si>
    <t>Уточненные годовые назначения на 01.07.2017г</t>
  </si>
  <si>
    <t>Фактическое исполнение на 01.07.2017г.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</si>
</sst>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horizontal="justify" vertical="top"/>
    </xf>
    <xf numFmtId="0" fontId="3" fillId="0" borderId="15" xfId="0" applyFont="1" applyBorder="1" applyAlignment="1">
      <alignment horizontal="left" vertical="top"/>
    </xf>
    <xf numFmtId="164" fontId="3" fillId="0" borderId="15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0" fontId="4" fillId="0" borderId="0" xfId="0" applyFont="1"/>
    <xf numFmtId="164" fontId="5" fillId="0" borderId="15" xfId="0" applyNumberFormat="1" applyFont="1" applyBorder="1" applyAlignment="1">
      <alignment horizontal="right" vertical="top"/>
    </xf>
    <xf numFmtId="0" fontId="6" fillId="0" borderId="0" xfId="0" applyFont="1"/>
    <xf numFmtId="164" fontId="7" fillId="2" borderId="8" xfId="0" applyNumberFormat="1" applyFont="1" applyFill="1" applyBorder="1" applyAlignment="1">
      <alignment horizontal="right" vertical="top"/>
    </xf>
    <xf numFmtId="164" fontId="9" fillId="2" borderId="14" xfId="0" applyNumberFormat="1" applyFont="1" applyFill="1" applyBorder="1" applyAlignment="1">
      <alignment horizontal="right" vertical="top"/>
    </xf>
    <xf numFmtId="0" fontId="8" fillId="2" borderId="0" xfId="0" applyFont="1" applyFill="1"/>
    <xf numFmtId="0" fontId="8" fillId="2" borderId="1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right" vertical="top"/>
    </xf>
    <xf numFmtId="164" fontId="9" fillId="2" borderId="8" xfId="0" applyNumberFormat="1" applyFont="1" applyFill="1" applyBorder="1" applyAlignment="1">
      <alignment horizontal="right" vertical="top"/>
    </xf>
    <xf numFmtId="0" fontId="11" fillId="2" borderId="0" xfId="0" applyFont="1" applyFill="1"/>
    <xf numFmtId="0" fontId="8" fillId="2" borderId="2" xfId="0" applyFont="1" applyFill="1" applyBorder="1" applyAlignment="1">
      <alignment vertical="top"/>
    </xf>
    <xf numFmtId="164" fontId="9" fillId="2" borderId="6" xfId="0" applyNumberFormat="1" applyFont="1" applyFill="1" applyBorder="1" applyAlignment="1">
      <alignment horizontal="left" vertical="top"/>
    </xf>
    <xf numFmtId="164" fontId="9" fillId="2" borderId="7" xfId="0" applyNumberFormat="1" applyFont="1" applyFill="1" applyBorder="1" applyAlignment="1">
      <alignment horizontal="left" vertical="top"/>
    </xf>
    <xf numFmtId="164" fontId="11" fillId="2" borderId="0" xfId="0" applyNumberFormat="1" applyFont="1" applyFill="1"/>
    <xf numFmtId="164" fontId="9" fillId="2" borderId="3" xfId="0" applyNumberFormat="1" applyFont="1" applyFill="1" applyBorder="1" applyAlignment="1">
      <alignment horizontal="left" vertical="top"/>
    </xf>
    <xf numFmtId="164" fontId="9" fillId="2" borderId="5" xfId="0" applyNumberFormat="1" applyFont="1" applyFill="1" applyBorder="1" applyAlignment="1">
      <alignment horizontal="left" vertical="top" wrapText="1"/>
    </xf>
    <xf numFmtId="164" fontId="9" fillId="2" borderId="14" xfId="0" applyNumberFormat="1" applyFont="1" applyFill="1" applyBorder="1" applyAlignment="1">
      <alignment horizontal="left" vertical="top"/>
    </xf>
    <xf numFmtId="164" fontId="7" fillId="2" borderId="6" xfId="0" applyNumberFormat="1" applyFont="1" applyFill="1" applyBorder="1" applyAlignment="1">
      <alignment horizontal="left" vertical="top"/>
    </xf>
    <xf numFmtId="164" fontId="9" fillId="2" borderId="16" xfId="0" applyNumberFormat="1" applyFont="1" applyFill="1" applyBorder="1" applyAlignment="1">
      <alignment horizontal="left" vertical="top"/>
    </xf>
    <xf numFmtId="164" fontId="9" fillId="2" borderId="17" xfId="0" applyNumberFormat="1" applyFont="1" applyFill="1" applyBorder="1" applyAlignment="1">
      <alignment horizontal="left" vertical="top"/>
    </xf>
    <xf numFmtId="164" fontId="9" fillId="2" borderId="16" xfId="0" applyNumberFormat="1" applyFont="1" applyFill="1" applyBorder="1" applyAlignment="1">
      <alignment horizontal="right" vertical="top"/>
    </xf>
    <xf numFmtId="164" fontId="9" fillId="2" borderId="18" xfId="0" applyNumberFormat="1" applyFont="1" applyFill="1" applyBorder="1" applyAlignment="1">
      <alignment horizontal="left" vertical="top"/>
    </xf>
    <xf numFmtId="164" fontId="9" fillId="2" borderId="12" xfId="0" applyNumberFormat="1" applyFont="1" applyFill="1" applyBorder="1" applyAlignment="1">
      <alignment horizontal="justify" vertical="top"/>
    </xf>
    <xf numFmtId="164" fontId="9" fillId="2" borderId="14" xfId="0" applyNumberFormat="1" applyFont="1" applyFill="1" applyBorder="1" applyAlignment="1">
      <alignment horizontal="justify" vertical="top" wrapText="1"/>
    </xf>
    <xf numFmtId="164" fontId="9" fillId="2" borderId="9" xfId="0" applyNumberFormat="1" applyFont="1" applyFill="1" applyBorder="1" applyAlignment="1">
      <alignment horizontal="left" vertical="top"/>
    </xf>
    <xf numFmtId="164" fontId="7" fillId="3" borderId="8" xfId="0" applyNumberFormat="1" applyFont="1" applyFill="1" applyBorder="1" applyAlignment="1">
      <alignment horizontal="right" vertical="top"/>
    </xf>
    <xf numFmtId="164" fontId="9" fillId="3" borderId="6" xfId="0" applyNumberFormat="1" applyFont="1" applyFill="1" applyBorder="1" applyAlignment="1">
      <alignment horizontal="left" vertical="top"/>
    </xf>
    <xf numFmtId="164" fontId="7" fillId="3" borderId="14" xfId="0" applyNumberFormat="1" applyFont="1" applyFill="1" applyBorder="1" applyAlignment="1">
      <alignment horizontal="right" vertical="top"/>
    </xf>
    <xf numFmtId="164" fontId="9" fillId="3" borderId="11" xfId="0" applyNumberFormat="1" applyFont="1" applyFill="1" applyBorder="1" applyAlignment="1">
      <alignment horizontal="left" vertical="top" wrapText="1"/>
    </xf>
    <xf numFmtId="164" fontId="7" fillId="3" borderId="14" xfId="0" applyNumberFormat="1" applyFont="1" applyFill="1" applyBorder="1" applyAlignment="1">
      <alignment horizontal="left" vertical="top"/>
    </xf>
    <xf numFmtId="164" fontId="7" fillId="3" borderId="6" xfId="0" applyNumberFormat="1" applyFont="1" applyFill="1" applyBorder="1" applyAlignment="1">
      <alignment horizontal="left" vertical="top"/>
    </xf>
    <xf numFmtId="164" fontId="9" fillId="3" borderId="14" xfId="0" applyNumberFormat="1" applyFon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164" fontId="9" fillId="3" borderId="14" xfId="0" applyNumberFormat="1" applyFont="1" applyFill="1" applyBorder="1" applyAlignment="1">
      <alignment horizontal="justify" vertical="top"/>
    </xf>
    <xf numFmtId="164" fontId="9" fillId="3" borderId="14" xfId="0" applyNumberFormat="1" applyFont="1" applyFill="1" applyBorder="1" applyAlignment="1">
      <alignment horizontal="left" vertical="top"/>
    </xf>
    <xf numFmtId="164" fontId="9" fillId="3" borderId="13" xfId="0" applyNumberFormat="1" applyFont="1" applyFill="1" applyBorder="1" applyAlignment="1">
      <alignment horizontal="justify" vertical="top"/>
    </xf>
    <xf numFmtId="164" fontId="7" fillId="3" borderId="9" xfId="0" applyNumberFormat="1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horizontal="right" vertical="top"/>
    </xf>
    <xf numFmtId="164" fontId="9" fillId="2" borderId="10" xfId="0" applyNumberFormat="1" applyFont="1" applyFill="1" applyBorder="1" applyAlignment="1">
      <alignment horizontal="right" vertical="top"/>
    </xf>
    <xf numFmtId="164" fontId="9" fillId="2" borderId="17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0" fontId="2" fillId="2" borderId="0" xfId="0" applyFont="1" applyFill="1"/>
    <xf numFmtId="0" fontId="3" fillId="0" borderId="15" xfId="0" applyFont="1" applyBorder="1" applyAlignment="1">
      <alignment vertical="top"/>
    </xf>
    <xf numFmtId="164" fontId="9" fillId="2" borderId="14" xfId="0" applyNumberFormat="1" applyFont="1" applyFill="1" applyBorder="1" applyAlignment="1">
      <alignment horizontal="justify" vertical="top"/>
    </xf>
    <xf numFmtId="49" fontId="9" fillId="2" borderId="14" xfId="0" applyNumberFormat="1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="90" zoomScaleNormal="90" workbookViewId="0">
      <selection activeCell="F9" sqref="F9"/>
    </sheetView>
  </sheetViews>
  <sheetFormatPr defaultRowHeight="12.75" x14ac:dyDescent="0.2"/>
  <cols>
    <col min="1" max="1" width="53"/>
    <col min="2" max="2" width="7"/>
    <col min="3" max="3" width="9"/>
    <col min="4" max="4" width="15.140625" style="9" customWidth="1"/>
    <col min="5" max="5" width="17.28515625" customWidth="1"/>
    <col min="6" max="6" width="16"/>
    <col min="7" max="7" width="15.85546875" customWidth="1"/>
    <col min="8" max="8" width="14.28515625" customWidth="1"/>
    <col min="9" max="9" width="14.85546875" customWidth="1"/>
  </cols>
  <sheetData>
    <row r="1" spans="1:9" s="17" customFormat="1" ht="15.75" x14ac:dyDescent="0.2">
      <c r="A1" s="56" t="s">
        <v>86</v>
      </c>
      <c r="B1" s="57"/>
      <c r="C1" s="57"/>
      <c r="D1" s="57"/>
      <c r="E1" s="57"/>
      <c r="F1" s="57"/>
      <c r="G1" s="58"/>
      <c r="H1" s="58"/>
      <c r="I1" s="57"/>
    </row>
    <row r="2" spans="1:9" s="17" customFormat="1" ht="15.75" x14ac:dyDescent="0.2">
      <c r="A2" s="57" t="s">
        <v>53</v>
      </c>
      <c r="B2" s="57"/>
      <c r="C2" s="57"/>
      <c r="D2" s="57"/>
      <c r="E2" s="57"/>
      <c r="F2" s="57"/>
      <c r="G2" s="58"/>
      <c r="H2" s="58"/>
      <c r="I2" s="57"/>
    </row>
    <row r="3" spans="1:9" s="17" customFormat="1" ht="15.75" x14ac:dyDescent="0.2">
      <c r="A3" s="57" t="s">
        <v>54</v>
      </c>
      <c r="B3" s="57"/>
      <c r="C3" s="57"/>
      <c r="D3" s="57"/>
      <c r="E3" s="57"/>
      <c r="F3" s="57"/>
      <c r="G3" s="58"/>
      <c r="H3" s="58"/>
      <c r="I3" s="57"/>
    </row>
    <row r="4" spans="1:9" s="17" customFormat="1" ht="15.75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s="17" customFormat="1" ht="15.75" x14ac:dyDescent="0.25">
      <c r="A5" s="18"/>
      <c r="B5" s="12"/>
      <c r="C5" s="12"/>
      <c r="D5" s="12"/>
      <c r="E5" s="12"/>
      <c r="F5" s="12"/>
      <c r="G5" s="12"/>
      <c r="H5" s="12"/>
      <c r="I5" s="12"/>
    </row>
    <row r="6" spans="1:9" s="17" customFormat="1" ht="16.5" thickBot="1" x14ac:dyDescent="0.3">
      <c r="A6" s="12"/>
      <c r="B6" s="12"/>
      <c r="C6" s="12"/>
      <c r="D6" s="12"/>
      <c r="E6" s="12"/>
      <c r="F6" s="12"/>
      <c r="G6" s="12"/>
      <c r="H6" s="12" t="s">
        <v>46</v>
      </c>
      <c r="I6" s="12"/>
    </row>
    <row r="7" spans="1:9" s="17" customFormat="1" ht="16.5" thickBot="1" x14ac:dyDescent="0.3">
      <c r="A7" s="64" t="s">
        <v>0</v>
      </c>
      <c r="B7" s="64" t="s">
        <v>1</v>
      </c>
      <c r="C7" s="64" t="s">
        <v>2</v>
      </c>
      <c r="D7" s="59" t="s">
        <v>85</v>
      </c>
      <c r="E7" s="61" t="s">
        <v>83</v>
      </c>
      <c r="F7" s="62"/>
      <c r="G7" s="61" t="s">
        <v>48</v>
      </c>
      <c r="H7" s="63"/>
      <c r="I7" s="62"/>
    </row>
    <row r="8" spans="1:9" s="17" customFormat="1" ht="166.5" customHeight="1" thickBot="1" x14ac:dyDescent="0.25">
      <c r="A8" s="65"/>
      <c r="B8" s="65"/>
      <c r="C8" s="65"/>
      <c r="D8" s="60"/>
      <c r="E8" s="45" t="s">
        <v>87</v>
      </c>
      <c r="F8" s="46" t="s">
        <v>88</v>
      </c>
      <c r="G8" s="13" t="s">
        <v>80</v>
      </c>
      <c r="H8" s="13" t="s">
        <v>81</v>
      </c>
      <c r="I8" s="14" t="s">
        <v>82</v>
      </c>
    </row>
    <row r="9" spans="1:9" s="21" customFormat="1" ht="19.5" thickBot="1" x14ac:dyDescent="0.25">
      <c r="A9" s="19" t="s">
        <v>55</v>
      </c>
      <c r="B9" s="20"/>
      <c r="C9" s="20"/>
      <c r="D9" s="15">
        <f>D10+D26+D29+D32+D41++D47+D57+D64+D73+D76+D79+D82</f>
        <v>224203.30600000001</v>
      </c>
      <c r="E9" s="10">
        <f>E10+E26+E29+E32+E41+E47+E57+E64+E73+E76+E79+E82</f>
        <v>476954.11899999995</v>
      </c>
      <c r="F9" s="10">
        <f>F10+F26+F29+F32+F41+F47+F57+F64+F73+F76+F79+F82</f>
        <v>249112.19700000001</v>
      </c>
      <c r="G9" s="15">
        <f>F9/D9*100</f>
        <v>111.10995704942906</v>
      </c>
      <c r="H9" s="15">
        <f>F9/E9*100</f>
        <v>52.229803051559351</v>
      </c>
      <c r="I9" s="10">
        <f>F9-E9</f>
        <v>-227841.92199999993</v>
      </c>
    </row>
    <row r="10" spans="1:9" s="21" customFormat="1" ht="18.75" customHeight="1" thickBot="1" x14ac:dyDescent="0.25">
      <c r="A10" s="34" t="s">
        <v>56</v>
      </c>
      <c r="B10" s="34" t="s">
        <v>57</v>
      </c>
      <c r="C10" s="34" t="s">
        <v>58</v>
      </c>
      <c r="D10" s="44">
        <f>D12+D14+D16+D18+D20+D22+D24</f>
        <v>14769.86</v>
      </c>
      <c r="E10" s="44">
        <f>E12+E14+E16+E18+E20+E22+E24</f>
        <v>41845.300000000003</v>
      </c>
      <c r="F10" s="44">
        <f>F12+F14+F16+F18+F20+F22+F24</f>
        <v>18881.204000000002</v>
      </c>
      <c r="G10" s="35">
        <f>F10/D10*100</f>
        <v>127.83603906875219</v>
      </c>
      <c r="H10" s="35">
        <f t="shared" ref="H10:H77" si="0">F10/E10*100</f>
        <v>45.121444941247887</v>
      </c>
      <c r="I10" s="33">
        <f t="shared" ref="I10:I77" si="1">F10-E10</f>
        <v>-22964.096000000001</v>
      </c>
    </row>
    <row r="11" spans="1:9" s="21" customFormat="1" ht="19.5" thickBot="1" x14ac:dyDescent="0.25">
      <c r="A11" s="22" t="s">
        <v>3</v>
      </c>
      <c r="B11" s="20"/>
      <c r="C11" s="20"/>
      <c r="D11" s="11">
        <f>D10/D9*100</f>
        <v>6.5877083899913593</v>
      </c>
      <c r="E11" s="47">
        <f t="shared" ref="E11:F11" si="2">E10/E9*100</f>
        <v>8.7734434682594724</v>
      </c>
      <c r="F11" s="47">
        <f t="shared" si="2"/>
        <v>7.5793976478799232</v>
      </c>
      <c r="G11" s="11"/>
      <c r="H11" s="11"/>
      <c r="I11" s="16"/>
    </row>
    <row r="12" spans="1:9" s="21" customFormat="1" ht="65.25" customHeight="1" thickBot="1" x14ac:dyDescent="0.25">
      <c r="A12" s="23" t="s">
        <v>4</v>
      </c>
      <c r="B12" s="22" t="s">
        <v>5</v>
      </c>
      <c r="C12" s="22" t="s">
        <v>6</v>
      </c>
      <c r="D12" s="11">
        <v>625.97799999999995</v>
      </c>
      <c r="E12" s="47">
        <v>1047.8</v>
      </c>
      <c r="F12" s="47">
        <v>613.44500000000005</v>
      </c>
      <c r="G12" s="11">
        <f t="shared" ref="G12:G77" si="3">F12/D12*100</f>
        <v>97.997852959688686</v>
      </c>
      <c r="H12" s="11">
        <f t="shared" si="0"/>
        <v>58.546001145256731</v>
      </c>
      <c r="I12" s="16">
        <f t="shared" si="1"/>
        <v>-434.3549999999999</v>
      </c>
    </row>
    <row r="13" spans="1:9" s="21" customFormat="1" ht="19.5" thickBot="1" x14ac:dyDescent="0.25">
      <c r="A13" s="22" t="s">
        <v>3</v>
      </c>
      <c r="B13" s="20"/>
      <c r="C13" s="20"/>
      <c r="D13" s="11">
        <f>D12/D9*100</f>
        <v>0.27920105691929448</v>
      </c>
      <c r="E13" s="47">
        <f t="shared" ref="E13:F13" si="4">E12/E9*100</f>
        <v>0.21968570104748381</v>
      </c>
      <c r="F13" s="47">
        <f t="shared" si="4"/>
        <v>0.24625249481461559</v>
      </c>
      <c r="G13" s="11"/>
      <c r="H13" s="11"/>
      <c r="I13" s="16"/>
    </row>
    <row r="14" spans="1:9" s="21" customFormat="1" ht="81" customHeight="1" thickBot="1" x14ac:dyDescent="0.25">
      <c r="A14" s="23" t="s">
        <v>7</v>
      </c>
      <c r="B14" s="22" t="s">
        <v>5</v>
      </c>
      <c r="C14" s="22" t="s">
        <v>8</v>
      </c>
      <c r="D14" s="11">
        <v>662.03099999999995</v>
      </c>
      <c r="E14" s="47">
        <v>1620.1</v>
      </c>
      <c r="F14" s="47">
        <v>713.51900000000001</v>
      </c>
      <c r="G14" s="11">
        <f t="shared" si="3"/>
        <v>107.77727931169387</v>
      </c>
      <c r="H14" s="11">
        <f t="shared" si="0"/>
        <v>44.041664094808965</v>
      </c>
      <c r="I14" s="16">
        <f t="shared" si="1"/>
        <v>-906.5809999999999</v>
      </c>
    </row>
    <row r="15" spans="1:9" s="21" customFormat="1" ht="19.5" thickBot="1" x14ac:dyDescent="0.25">
      <c r="A15" s="22" t="s">
        <v>3</v>
      </c>
      <c r="B15" s="20"/>
      <c r="C15" s="20"/>
      <c r="D15" s="11">
        <f>D14/D9*100</f>
        <v>0.29528155128988148</v>
      </c>
      <c r="E15" s="47">
        <f t="shared" ref="E15:F15" si="5">E14/E9*100</f>
        <v>0.33967627817047957</v>
      </c>
      <c r="F15" s="47">
        <f t="shared" si="5"/>
        <v>0.28642475502714942</v>
      </c>
      <c r="G15" s="11"/>
      <c r="H15" s="11"/>
      <c r="I15" s="16"/>
    </row>
    <row r="16" spans="1:9" s="21" customFormat="1" ht="38.25" thickBot="1" x14ac:dyDescent="0.25">
      <c r="A16" s="23" t="s">
        <v>9</v>
      </c>
      <c r="B16" s="22" t="s">
        <v>5</v>
      </c>
      <c r="C16" s="22" t="s">
        <v>10</v>
      </c>
      <c r="D16" s="11">
        <v>10665.588</v>
      </c>
      <c r="E16" s="47">
        <v>25707.4</v>
      </c>
      <c r="F16" s="47">
        <v>11417.072</v>
      </c>
      <c r="G16" s="11">
        <f t="shared" si="3"/>
        <v>107.04587501411081</v>
      </c>
      <c r="H16" s="11">
        <f t="shared" si="0"/>
        <v>44.411616888522367</v>
      </c>
      <c r="I16" s="16">
        <f t="shared" si="1"/>
        <v>-14290.328000000001</v>
      </c>
    </row>
    <row r="17" spans="1:9" s="21" customFormat="1" ht="19.5" thickBot="1" x14ac:dyDescent="0.25">
      <c r="A17" s="22" t="s">
        <v>3</v>
      </c>
      <c r="B17" s="20"/>
      <c r="C17" s="20"/>
      <c r="D17" s="11">
        <f>D16/D9*100</f>
        <v>4.7571055887998366</v>
      </c>
      <c r="E17" s="47">
        <f t="shared" ref="E17:F17" si="6">E16/E9*100</f>
        <v>5.3899104706127936</v>
      </c>
      <c r="F17" s="47">
        <f t="shared" si="6"/>
        <v>4.5831043752546572</v>
      </c>
      <c r="G17" s="11"/>
      <c r="H17" s="11"/>
      <c r="I17" s="16"/>
    </row>
    <row r="18" spans="1:9" s="21" customFormat="1" ht="75.75" thickBot="1" x14ac:dyDescent="0.25">
      <c r="A18" s="23" t="s">
        <v>11</v>
      </c>
      <c r="B18" s="22" t="s">
        <v>5</v>
      </c>
      <c r="C18" s="22" t="s">
        <v>12</v>
      </c>
      <c r="D18" s="11">
        <v>2553.0990000000002</v>
      </c>
      <c r="E18" s="47">
        <v>6194.3</v>
      </c>
      <c r="F18" s="47">
        <v>2984.6680000000001</v>
      </c>
      <c r="G18" s="11">
        <f t="shared" si="3"/>
        <v>116.90373150434041</v>
      </c>
      <c r="H18" s="11">
        <f t="shared" si="0"/>
        <v>48.184104741455855</v>
      </c>
      <c r="I18" s="16">
        <f>F18-E18</f>
        <v>-3209.6320000000001</v>
      </c>
    </row>
    <row r="19" spans="1:9" s="21" customFormat="1" ht="19.5" thickBot="1" x14ac:dyDescent="0.25">
      <c r="A19" s="22" t="s">
        <v>3</v>
      </c>
      <c r="B19" s="20"/>
      <c r="C19" s="20"/>
      <c r="D19" s="11">
        <f>D18/D9*100</f>
        <v>1.138742798021007</v>
      </c>
      <c r="E19" s="47">
        <f t="shared" ref="E19:F19" si="7">E18/E9*100</f>
        <v>1.2987203073090561</v>
      </c>
      <c r="F19" s="47">
        <f t="shared" si="7"/>
        <v>1.1981219851712037</v>
      </c>
      <c r="G19" s="11"/>
      <c r="H19" s="11"/>
      <c r="I19" s="16"/>
    </row>
    <row r="20" spans="1:9" s="21" customFormat="1" ht="38.25" thickBot="1" x14ac:dyDescent="0.25">
      <c r="A20" s="23" t="s">
        <v>13</v>
      </c>
      <c r="B20" s="22" t="s">
        <v>5</v>
      </c>
      <c r="C20" s="22" t="s">
        <v>14</v>
      </c>
      <c r="D20" s="11" t="s">
        <v>15</v>
      </c>
      <c r="E20" s="47">
        <v>1909.1</v>
      </c>
      <c r="F20" s="48">
        <v>1899.1</v>
      </c>
      <c r="G20" s="11">
        <v>0</v>
      </c>
      <c r="H20" s="11">
        <v>0</v>
      </c>
      <c r="I20" s="16">
        <f t="shared" si="1"/>
        <v>-10</v>
      </c>
    </row>
    <row r="21" spans="1:9" s="21" customFormat="1" ht="19.5" thickBot="1" x14ac:dyDescent="0.25">
      <c r="A21" s="22" t="s">
        <v>3</v>
      </c>
      <c r="B21" s="20"/>
      <c r="C21" s="20"/>
      <c r="D21" s="11">
        <f>D20/D9*100</f>
        <v>0</v>
      </c>
      <c r="E21" s="47">
        <f t="shared" ref="E21:F21" si="8">E20/E9*100</f>
        <v>0.40026910848420622</v>
      </c>
      <c r="F21" s="47">
        <f t="shared" si="8"/>
        <v>0.76234725672625325</v>
      </c>
      <c r="G21" s="11"/>
      <c r="H21" s="11"/>
      <c r="I21" s="16"/>
    </row>
    <row r="22" spans="1:9" s="21" customFormat="1" ht="19.5" thickBot="1" x14ac:dyDescent="0.25">
      <c r="A22" s="22" t="s">
        <v>16</v>
      </c>
      <c r="B22" s="22" t="s">
        <v>5</v>
      </c>
      <c r="C22" s="22" t="s">
        <v>17</v>
      </c>
      <c r="D22" s="11" t="s">
        <v>15</v>
      </c>
      <c r="E22" s="47">
        <v>300</v>
      </c>
      <c r="F22" s="47" t="s">
        <v>15</v>
      </c>
      <c r="G22" s="11">
        <v>0</v>
      </c>
      <c r="H22" s="11">
        <f t="shared" si="0"/>
        <v>0</v>
      </c>
      <c r="I22" s="16">
        <f t="shared" si="1"/>
        <v>-300</v>
      </c>
    </row>
    <row r="23" spans="1:9" s="21" customFormat="1" ht="19.5" thickBot="1" x14ac:dyDescent="0.25">
      <c r="A23" s="22" t="s">
        <v>3</v>
      </c>
      <c r="B23" s="20"/>
      <c r="C23" s="20"/>
      <c r="D23" s="11">
        <f>D22/D9*100</f>
        <v>0</v>
      </c>
      <c r="E23" s="47">
        <f t="shared" ref="E23:F23" si="9">E22/E9*100</f>
        <v>6.2899131813557108E-2</v>
      </c>
      <c r="F23" s="47">
        <f t="shared" si="9"/>
        <v>0</v>
      </c>
      <c r="G23" s="11"/>
      <c r="H23" s="11"/>
      <c r="I23" s="16"/>
    </row>
    <row r="24" spans="1:9" s="21" customFormat="1" ht="19.5" thickBot="1" x14ac:dyDescent="0.25">
      <c r="A24" s="22" t="s">
        <v>18</v>
      </c>
      <c r="B24" s="22" t="s">
        <v>5</v>
      </c>
      <c r="C24" s="22" t="s">
        <v>19</v>
      </c>
      <c r="D24" s="11">
        <v>263.16399999999999</v>
      </c>
      <c r="E24" s="47">
        <v>5066.6000000000004</v>
      </c>
      <c r="F24" s="47">
        <v>1253.4000000000001</v>
      </c>
      <c r="G24" s="11">
        <f t="shared" si="3"/>
        <v>476.28095028195349</v>
      </c>
      <c r="H24" s="11">
        <f t="shared" si="0"/>
        <v>24.738483401097383</v>
      </c>
      <c r="I24" s="16">
        <f t="shared" si="1"/>
        <v>-3813.2000000000003</v>
      </c>
    </row>
    <row r="25" spans="1:9" s="21" customFormat="1" ht="19.5" thickBot="1" x14ac:dyDescent="0.25">
      <c r="A25" s="22" t="s">
        <v>3</v>
      </c>
      <c r="B25" s="20"/>
      <c r="C25" s="20"/>
      <c r="D25" s="11">
        <f>D24/D9*100</f>
        <v>0.11737739496133924</v>
      </c>
      <c r="E25" s="47">
        <f t="shared" ref="E25:F25" si="10">E24/E9*100</f>
        <v>1.0622824708218948</v>
      </c>
      <c r="F25" s="47">
        <f t="shared" si="10"/>
        <v>0.50314678088604392</v>
      </c>
      <c r="G25" s="15"/>
      <c r="H25" s="15"/>
      <c r="I25" s="10"/>
    </row>
    <row r="26" spans="1:9" s="21" customFormat="1" ht="19.5" thickBot="1" x14ac:dyDescent="0.25">
      <c r="A26" s="34" t="s">
        <v>59</v>
      </c>
      <c r="B26" s="34" t="s">
        <v>60</v>
      </c>
      <c r="C26" s="34" t="s">
        <v>58</v>
      </c>
      <c r="D26" s="33">
        <f>D27</f>
        <v>254.547</v>
      </c>
      <c r="E26" s="33">
        <f>E27</f>
        <v>611.6</v>
      </c>
      <c r="F26" s="33">
        <f>F27</f>
        <v>305.8</v>
      </c>
      <c r="G26" s="35">
        <v>0</v>
      </c>
      <c r="H26" s="35">
        <f t="shared" si="0"/>
        <v>50</v>
      </c>
      <c r="I26" s="33">
        <f t="shared" si="1"/>
        <v>-305.8</v>
      </c>
    </row>
    <row r="27" spans="1:9" s="21" customFormat="1" ht="38.25" thickBot="1" x14ac:dyDescent="0.25">
      <c r="A27" s="23" t="s">
        <v>20</v>
      </c>
      <c r="B27" s="22" t="s">
        <v>6</v>
      </c>
      <c r="C27" s="22" t="s">
        <v>8</v>
      </c>
      <c r="D27" s="11">
        <v>254.547</v>
      </c>
      <c r="E27" s="47">
        <v>611.6</v>
      </c>
      <c r="F27" s="47">
        <v>305.8</v>
      </c>
      <c r="G27" s="11">
        <v>0</v>
      </c>
      <c r="H27" s="11">
        <f t="shared" si="0"/>
        <v>50</v>
      </c>
      <c r="I27" s="16">
        <f t="shared" si="1"/>
        <v>-305.8</v>
      </c>
    </row>
    <row r="28" spans="1:9" s="21" customFormat="1" ht="19.5" thickBot="1" x14ac:dyDescent="0.25">
      <c r="A28" s="22" t="s">
        <v>3</v>
      </c>
      <c r="B28" s="20"/>
      <c r="C28" s="20"/>
      <c r="D28" s="11">
        <f>D27/D9*100</f>
        <v>0.11353400828085915</v>
      </c>
      <c r="E28" s="47">
        <f t="shared" ref="E28:F28" si="11">E27/E9*100</f>
        <v>0.12823036339057176</v>
      </c>
      <c r="F28" s="47">
        <f t="shared" si="11"/>
        <v>0.12275593233999699</v>
      </c>
      <c r="G28" s="15"/>
      <c r="H28" s="15"/>
      <c r="I28" s="10"/>
    </row>
    <row r="29" spans="1:9" s="21" customFormat="1" ht="38.25" thickBot="1" x14ac:dyDescent="0.25">
      <c r="A29" s="36" t="s">
        <v>61</v>
      </c>
      <c r="B29" s="34" t="s">
        <v>62</v>
      </c>
      <c r="C29" s="34" t="s">
        <v>58</v>
      </c>
      <c r="D29" s="33">
        <f t="shared" ref="D29:F29" si="12">D30</f>
        <v>472.42700000000002</v>
      </c>
      <c r="E29" s="33">
        <f t="shared" si="12"/>
        <v>4097</v>
      </c>
      <c r="F29" s="33">
        <f t="shared" si="12"/>
        <v>3485.5529999999999</v>
      </c>
      <c r="G29" s="35">
        <f t="shared" si="3"/>
        <v>737.79716231290752</v>
      </c>
      <c r="H29" s="35">
        <f t="shared" si="0"/>
        <v>85.075738345130574</v>
      </c>
      <c r="I29" s="33">
        <f t="shared" si="1"/>
        <v>-611.44700000000012</v>
      </c>
    </row>
    <row r="30" spans="1:9" s="21" customFormat="1" ht="75.75" thickBot="1" x14ac:dyDescent="0.25">
      <c r="A30" s="23" t="s">
        <v>21</v>
      </c>
      <c r="B30" s="22" t="s">
        <v>8</v>
      </c>
      <c r="C30" s="22" t="s">
        <v>22</v>
      </c>
      <c r="D30" s="11">
        <v>472.42700000000002</v>
      </c>
      <c r="E30" s="47">
        <v>4097</v>
      </c>
      <c r="F30" s="47">
        <v>3485.5529999999999</v>
      </c>
      <c r="G30" s="11">
        <f>F30/D30*100</f>
        <v>737.79716231290752</v>
      </c>
      <c r="H30" s="11">
        <f t="shared" si="0"/>
        <v>85.075738345130574</v>
      </c>
      <c r="I30" s="16">
        <f t="shared" si="1"/>
        <v>-611.44700000000012</v>
      </c>
    </row>
    <row r="31" spans="1:9" s="21" customFormat="1" ht="19.5" thickBot="1" x14ac:dyDescent="0.25">
      <c r="A31" s="22" t="s">
        <v>3</v>
      </c>
      <c r="B31" s="20"/>
      <c r="C31" s="20"/>
      <c r="D31" s="11">
        <f>D30/D9*100</f>
        <v>0.21071366360672664</v>
      </c>
      <c r="E31" s="47">
        <f t="shared" ref="E31:F31" si="13">E30/E9*100</f>
        <v>0.85899247680047819</v>
      </c>
      <c r="F31" s="47">
        <f t="shared" si="13"/>
        <v>1.3991900203906915</v>
      </c>
      <c r="G31" s="15"/>
      <c r="H31" s="15"/>
      <c r="I31" s="10"/>
    </row>
    <row r="32" spans="1:9" s="21" customFormat="1" ht="19.5" thickBot="1" x14ac:dyDescent="0.25">
      <c r="A32" s="34" t="s">
        <v>63</v>
      </c>
      <c r="B32" s="34" t="s">
        <v>64</v>
      </c>
      <c r="C32" s="34" t="s">
        <v>58</v>
      </c>
      <c r="D32" s="33">
        <f>D33+D39+D35+D37</f>
        <v>2026.213</v>
      </c>
      <c r="E32" s="33">
        <f>E33+E39+E35+E37</f>
        <v>5036.0999999999995</v>
      </c>
      <c r="F32" s="33">
        <f t="shared" ref="F32:I32" si="14">F33+F39+F35+F37</f>
        <v>2200.502</v>
      </c>
      <c r="G32" s="33">
        <f>F32/D32*100</f>
        <v>108.60171166604893</v>
      </c>
      <c r="H32" s="33">
        <f>F32/E32*100</f>
        <v>43.694565238974612</v>
      </c>
      <c r="I32" s="33">
        <f t="shared" si="14"/>
        <v>-2835.598</v>
      </c>
    </row>
    <row r="33" spans="1:9" s="21" customFormat="1" ht="19.5" thickBot="1" x14ac:dyDescent="0.25">
      <c r="A33" s="22" t="s">
        <v>23</v>
      </c>
      <c r="B33" s="22" t="s">
        <v>10</v>
      </c>
      <c r="C33" s="22" t="s">
        <v>24</v>
      </c>
      <c r="D33" s="11">
        <v>0</v>
      </c>
      <c r="E33" s="47">
        <v>100</v>
      </c>
      <c r="F33" s="47">
        <v>0</v>
      </c>
      <c r="G33" s="16">
        <v>0</v>
      </c>
      <c r="H33" s="16">
        <f t="shared" ref="H33:H39" si="15">F33/E33*100</f>
        <v>0</v>
      </c>
      <c r="I33" s="16">
        <f t="shared" si="1"/>
        <v>-100</v>
      </c>
    </row>
    <row r="34" spans="1:9" s="21" customFormat="1" ht="19.5" thickBot="1" x14ac:dyDescent="0.25">
      <c r="A34" s="22" t="s">
        <v>3</v>
      </c>
      <c r="B34" s="20"/>
      <c r="C34" s="20"/>
      <c r="D34" s="11">
        <f>D33/D9*100</f>
        <v>0</v>
      </c>
      <c r="E34" s="47">
        <f>E33/E9*100</f>
        <v>2.0966377271185704E-2</v>
      </c>
      <c r="F34" s="47">
        <f>F33/F9*100</f>
        <v>0</v>
      </c>
      <c r="G34" s="16"/>
      <c r="H34" s="16"/>
      <c r="I34" s="16"/>
    </row>
    <row r="35" spans="1:9" s="21" customFormat="1" ht="19.5" thickBot="1" x14ac:dyDescent="0.25">
      <c r="A35" s="24" t="s">
        <v>49</v>
      </c>
      <c r="B35" s="24" t="s">
        <v>10</v>
      </c>
      <c r="C35" s="24" t="s">
        <v>32</v>
      </c>
      <c r="D35" s="11">
        <v>1492.5119999999999</v>
      </c>
      <c r="E35" s="11">
        <v>3512.9</v>
      </c>
      <c r="F35" s="11">
        <v>1601.7860000000001</v>
      </c>
      <c r="G35" s="16">
        <v>0</v>
      </c>
      <c r="H35" s="16">
        <f t="shared" si="15"/>
        <v>45.597255828517753</v>
      </c>
      <c r="I35" s="11">
        <f>F35-E35</f>
        <v>-1911.114</v>
      </c>
    </row>
    <row r="36" spans="1:9" s="21" customFormat="1" ht="19.5" thickBot="1" x14ac:dyDescent="0.25">
      <c r="A36" s="24" t="s">
        <v>3</v>
      </c>
      <c r="B36" s="24"/>
      <c r="C36" s="24"/>
      <c r="D36" s="11">
        <v>0</v>
      </c>
      <c r="E36" s="11">
        <v>6.7694524240559856E-2</v>
      </c>
      <c r="F36" s="11">
        <v>0</v>
      </c>
      <c r="G36" s="16"/>
      <c r="H36" s="16"/>
      <c r="I36" s="11"/>
    </row>
    <row r="37" spans="1:9" s="21" customFormat="1" ht="19.5" thickBot="1" x14ac:dyDescent="0.25">
      <c r="A37" s="24" t="s">
        <v>52</v>
      </c>
      <c r="B37" s="24" t="s">
        <v>10</v>
      </c>
      <c r="C37" s="24" t="s">
        <v>22</v>
      </c>
      <c r="D37" s="11">
        <v>0</v>
      </c>
      <c r="E37" s="11">
        <v>113.2</v>
      </c>
      <c r="F37" s="11">
        <v>0</v>
      </c>
      <c r="G37" s="16">
        <v>0</v>
      </c>
      <c r="H37" s="16">
        <f t="shared" si="15"/>
        <v>0</v>
      </c>
      <c r="I37" s="11">
        <f>F37-E37</f>
        <v>-113.2</v>
      </c>
    </row>
    <row r="38" spans="1:9" s="21" customFormat="1" ht="19.5" thickBot="1" x14ac:dyDescent="0.25">
      <c r="A38" s="24" t="s">
        <v>3</v>
      </c>
      <c r="B38" s="24"/>
      <c r="C38" s="24"/>
      <c r="D38" s="11">
        <v>0</v>
      </c>
      <c r="E38" s="11">
        <v>6.7694524240559856E-2</v>
      </c>
      <c r="F38" s="11">
        <v>0</v>
      </c>
      <c r="G38" s="10"/>
      <c r="H38" s="10"/>
      <c r="I38" s="15"/>
    </row>
    <row r="39" spans="1:9" s="21" customFormat="1" ht="38.25" thickBot="1" x14ac:dyDescent="0.25">
      <c r="A39" s="23" t="s">
        <v>25</v>
      </c>
      <c r="B39" s="22" t="s">
        <v>10</v>
      </c>
      <c r="C39" s="22" t="s">
        <v>26</v>
      </c>
      <c r="D39" s="11">
        <v>533.70100000000002</v>
      </c>
      <c r="E39" s="47">
        <v>1310</v>
      </c>
      <c r="F39" s="47">
        <v>598.71600000000001</v>
      </c>
      <c r="G39" s="16">
        <f t="shared" ref="G39" si="16">F39/D39*100</f>
        <v>112.18191459262769</v>
      </c>
      <c r="H39" s="16">
        <f t="shared" si="15"/>
        <v>45.703511450381676</v>
      </c>
      <c r="I39" s="16">
        <f t="shared" si="1"/>
        <v>-711.28399999999999</v>
      </c>
    </row>
    <row r="40" spans="1:9" s="21" customFormat="1" ht="19.5" thickBot="1" x14ac:dyDescent="0.25">
      <c r="A40" s="22" t="s">
        <v>3</v>
      </c>
      <c r="B40" s="20"/>
      <c r="C40" s="20"/>
      <c r="D40" s="11">
        <f>D39/D9*100</f>
        <v>0.23804332305429965</v>
      </c>
      <c r="E40" s="47">
        <f>E39/E9*100</f>
        <v>0.2746595422525327</v>
      </c>
      <c r="F40" s="47">
        <f>F39/F9*100</f>
        <v>0.24033989792960636</v>
      </c>
      <c r="G40" s="11"/>
      <c r="H40" s="11"/>
      <c r="I40" s="16">
        <v>0</v>
      </c>
    </row>
    <row r="41" spans="1:9" s="21" customFormat="1" ht="19.5" thickBot="1" x14ac:dyDescent="0.25">
      <c r="A41" s="37" t="s">
        <v>50</v>
      </c>
      <c r="B41" s="38" t="s">
        <v>24</v>
      </c>
      <c r="C41" s="34" t="s">
        <v>58</v>
      </c>
      <c r="D41" s="39">
        <f t="shared" ref="D41:F41" si="17">D42+D44</f>
        <v>531.20000000000005</v>
      </c>
      <c r="E41" s="35">
        <f t="shared" si="17"/>
        <v>1001.8</v>
      </c>
      <c r="F41" s="35">
        <f t="shared" si="17"/>
        <v>0</v>
      </c>
      <c r="G41" s="39">
        <v>0</v>
      </c>
      <c r="H41" s="39">
        <f>F41/E41*100</f>
        <v>0</v>
      </c>
      <c r="I41" s="40">
        <f>F41-E41</f>
        <v>-1001.8</v>
      </c>
    </row>
    <row r="42" spans="1:9" s="21" customFormat="1" ht="19.5" thickBot="1" x14ac:dyDescent="0.25">
      <c r="A42" s="24" t="s">
        <v>51</v>
      </c>
      <c r="B42" s="25" t="s">
        <v>24</v>
      </c>
      <c r="C42" s="25" t="s">
        <v>5</v>
      </c>
      <c r="D42" s="11">
        <v>0</v>
      </c>
      <c r="E42" s="49">
        <v>0</v>
      </c>
      <c r="F42" s="11">
        <v>0</v>
      </c>
      <c r="G42" s="11">
        <v>0</v>
      </c>
      <c r="H42" s="11">
        <v>0</v>
      </c>
      <c r="I42" s="16">
        <f t="shared" si="1"/>
        <v>0</v>
      </c>
    </row>
    <row r="43" spans="1:9" s="21" customFormat="1" ht="19.5" thickBot="1" x14ac:dyDescent="0.25">
      <c r="A43" s="26" t="s">
        <v>3</v>
      </c>
      <c r="B43" s="24"/>
      <c r="C43" s="27"/>
      <c r="D43" s="11"/>
      <c r="E43" s="47">
        <f>E42/D9*100</f>
        <v>0</v>
      </c>
      <c r="F43" s="11"/>
      <c r="G43" s="11"/>
      <c r="H43" s="11"/>
      <c r="I43" s="16"/>
    </row>
    <row r="44" spans="1:9" s="21" customFormat="1" ht="19.5" thickBot="1" x14ac:dyDescent="0.25">
      <c r="A44" s="24" t="s">
        <v>47</v>
      </c>
      <c r="B44" s="25" t="s">
        <v>24</v>
      </c>
      <c r="C44" s="25" t="s">
        <v>6</v>
      </c>
      <c r="D44" s="11">
        <v>531.20000000000005</v>
      </c>
      <c r="E44" s="49">
        <v>1001.8</v>
      </c>
      <c r="F44" s="11">
        <v>0</v>
      </c>
      <c r="G44" s="11">
        <v>0</v>
      </c>
      <c r="H44" s="11">
        <f t="shared" si="0"/>
        <v>0</v>
      </c>
      <c r="I44" s="16">
        <f t="shared" si="1"/>
        <v>-1001.8</v>
      </c>
    </row>
    <row r="45" spans="1:9" s="21" customFormat="1" ht="19.5" thickBot="1" x14ac:dyDescent="0.25">
      <c r="A45" s="26" t="s">
        <v>3</v>
      </c>
      <c r="B45" s="24"/>
      <c r="C45" s="27"/>
      <c r="D45" s="11">
        <f>D44/D9*100</f>
        <v>0.2369278176477915</v>
      </c>
      <c r="E45" s="47">
        <f>E44/E9*100</f>
        <v>0.21004116750273838</v>
      </c>
      <c r="F45" s="47">
        <f>F44/F9*100</f>
        <v>0</v>
      </c>
      <c r="G45" s="15"/>
      <c r="H45" s="15"/>
      <c r="I45" s="10"/>
    </row>
    <row r="46" spans="1:9" s="21" customFormat="1" ht="19.5" thickBot="1" x14ac:dyDescent="0.25">
      <c r="A46" s="24"/>
      <c r="B46" s="24"/>
      <c r="C46" s="24"/>
      <c r="D46" s="11"/>
      <c r="E46" s="11"/>
      <c r="F46" s="11"/>
      <c r="G46" s="15"/>
      <c r="H46" s="15"/>
      <c r="I46" s="10"/>
    </row>
    <row r="47" spans="1:9" s="21" customFormat="1" ht="19.5" thickBot="1" x14ac:dyDescent="0.25">
      <c r="A47" s="34" t="s">
        <v>65</v>
      </c>
      <c r="B47" s="34" t="s">
        <v>66</v>
      </c>
      <c r="C47" s="34" t="s">
        <v>58</v>
      </c>
      <c r="D47" s="33">
        <f>D48+D50+D53+D55</f>
        <v>167081.495</v>
      </c>
      <c r="E47" s="33">
        <f>E48+E50+E53+E55+E52</f>
        <v>330830.92</v>
      </c>
      <c r="F47" s="33">
        <f>F48+F50+F53+F55+F52</f>
        <v>182328.035</v>
      </c>
      <c r="G47" s="35">
        <f>F47/D47*100</f>
        <v>109.12521162202913</v>
      </c>
      <c r="H47" s="35">
        <f>F47/E47*100</f>
        <v>55.112150641784027</v>
      </c>
      <c r="I47" s="33">
        <f>F47-E47</f>
        <v>-148502.88499999998</v>
      </c>
    </row>
    <row r="48" spans="1:9" s="21" customFormat="1" ht="19.5" thickBot="1" x14ac:dyDescent="0.25">
      <c r="A48" s="26" t="s">
        <v>27</v>
      </c>
      <c r="B48" s="26" t="s">
        <v>14</v>
      </c>
      <c r="C48" s="26" t="s">
        <v>5</v>
      </c>
      <c r="D48" s="28">
        <v>37730.614000000001</v>
      </c>
      <c r="E48" s="28">
        <v>78514.8</v>
      </c>
      <c r="F48" s="28">
        <v>39651.841</v>
      </c>
      <c r="G48" s="11">
        <f t="shared" ref="G48:G51" si="18">F48/D48*100</f>
        <v>105.09195795223476</v>
      </c>
      <c r="H48" s="11">
        <f>F48/E48*100</f>
        <v>50.502377895632414</v>
      </c>
      <c r="I48" s="16">
        <f>F48-E48</f>
        <v>-38862.959000000003</v>
      </c>
    </row>
    <row r="49" spans="1:9" s="21" customFormat="1" ht="19.5" thickBot="1" x14ac:dyDescent="0.25">
      <c r="A49" s="26" t="s">
        <v>3</v>
      </c>
      <c r="B49" s="26"/>
      <c r="C49" s="29"/>
      <c r="D49" s="11">
        <f>D48/D9*100</f>
        <v>16.828750063123511</v>
      </c>
      <c r="E49" s="47">
        <f>E48/E9*100</f>
        <v>16.461709181716913</v>
      </c>
      <c r="F49" s="47">
        <f>F48/F9*100</f>
        <v>15.917261971721119</v>
      </c>
      <c r="G49" s="11">
        <f>F49/D49*100</f>
        <v>94.583744556289318</v>
      </c>
      <c r="H49" s="11">
        <f t="shared" ref="H49:H52" si="19">F49/E49*100</f>
        <v>96.692644706659749</v>
      </c>
      <c r="I49" s="10"/>
    </row>
    <row r="50" spans="1:9" s="21" customFormat="1" ht="19.5" thickBot="1" x14ac:dyDescent="0.25">
      <c r="A50" s="30" t="s">
        <v>28</v>
      </c>
      <c r="B50" s="22" t="s">
        <v>14</v>
      </c>
      <c r="C50" s="22" t="s">
        <v>6</v>
      </c>
      <c r="D50" s="11">
        <v>122944.93799999999</v>
      </c>
      <c r="E50" s="47">
        <v>213802.2</v>
      </c>
      <c r="F50" s="47">
        <v>121559.499</v>
      </c>
      <c r="G50" s="11">
        <f t="shared" si="18"/>
        <v>98.873122372878825</v>
      </c>
      <c r="H50" s="11">
        <f t="shared" si="19"/>
        <v>56.856056205221464</v>
      </c>
      <c r="I50" s="16">
        <f>F50-E50</f>
        <v>-92242.701000000015</v>
      </c>
    </row>
    <row r="51" spans="1:9" s="21" customFormat="1" ht="19.5" thickBot="1" x14ac:dyDescent="0.25">
      <c r="A51" s="30" t="s">
        <v>3</v>
      </c>
      <c r="B51" s="20"/>
      <c r="C51" s="20"/>
      <c r="D51" s="11">
        <f>D50/D9*100</f>
        <v>54.836362671654804</v>
      </c>
      <c r="E51" s="47">
        <f>E50/E9*100</f>
        <v>44.826575866095006</v>
      </c>
      <c r="F51" s="47">
        <f>F50/F9*100</f>
        <v>48.797088405912135</v>
      </c>
      <c r="G51" s="11">
        <f t="shared" si="18"/>
        <v>88.986734401214392</v>
      </c>
      <c r="H51" s="11">
        <f t="shared" si="19"/>
        <v>108.85749683776373</v>
      </c>
      <c r="I51" s="16"/>
    </row>
    <row r="52" spans="1:9" s="21" customFormat="1" ht="19.5" thickBot="1" x14ac:dyDescent="0.25">
      <c r="A52" s="53" t="s">
        <v>84</v>
      </c>
      <c r="B52" s="54" t="s">
        <v>14</v>
      </c>
      <c r="C52" s="54" t="s">
        <v>8</v>
      </c>
      <c r="D52" s="11">
        <v>0</v>
      </c>
      <c r="E52" s="11">
        <v>26370.5</v>
      </c>
      <c r="F52" s="11">
        <v>14060.482</v>
      </c>
      <c r="G52" s="11">
        <v>0</v>
      </c>
      <c r="H52" s="11">
        <f t="shared" si="19"/>
        <v>53.318981437591248</v>
      </c>
      <c r="I52" s="11">
        <f>F52-E52</f>
        <v>-12310.018</v>
      </c>
    </row>
    <row r="53" spans="1:9" s="21" customFormat="1" ht="24.75" customHeight="1" thickBot="1" x14ac:dyDescent="0.25">
      <c r="A53" s="23" t="s">
        <v>29</v>
      </c>
      <c r="B53" s="22" t="s">
        <v>14</v>
      </c>
      <c r="C53" s="22" t="s">
        <v>14</v>
      </c>
      <c r="D53" s="11">
        <v>835.69500000000005</v>
      </c>
      <c r="E53" s="47">
        <v>1118.92</v>
      </c>
      <c r="F53" s="48">
        <v>1085.075</v>
      </c>
      <c r="G53" s="11">
        <v>0</v>
      </c>
      <c r="H53" s="11">
        <f t="shared" si="0"/>
        <v>96.97520823651378</v>
      </c>
      <c r="I53" s="16">
        <f t="shared" si="1"/>
        <v>-33.845000000000027</v>
      </c>
    </row>
    <row r="54" spans="1:9" s="21" customFormat="1" ht="19.5" thickBot="1" x14ac:dyDescent="0.25">
      <c r="A54" s="30" t="s">
        <v>3</v>
      </c>
      <c r="B54" s="20"/>
      <c r="C54" s="20"/>
      <c r="D54" s="11">
        <f>D53/D9*100</f>
        <v>0.37273982034859027</v>
      </c>
      <c r="E54" s="47">
        <f>E53/E9*100</f>
        <v>0.23459698856275107</v>
      </c>
      <c r="F54" s="47">
        <f>F53/F9*100</f>
        <v>0.43557682565017081</v>
      </c>
      <c r="G54" s="11"/>
      <c r="H54" s="11"/>
      <c r="I54" s="16"/>
    </row>
    <row r="55" spans="1:9" s="21" customFormat="1" ht="19.5" thickBot="1" x14ac:dyDescent="0.25">
      <c r="A55" s="30" t="s">
        <v>30</v>
      </c>
      <c r="B55" s="22" t="s">
        <v>14</v>
      </c>
      <c r="C55" s="22" t="s">
        <v>22</v>
      </c>
      <c r="D55" s="11">
        <v>5570.2479999999996</v>
      </c>
      <c r="E55" s="47">
        <v>11024.5</v>
      </c>
      <c r="F55" s="47">
        <v>5971.1379999999999</v>
      </c>
      <c r="G55" s="11">
        <f t="shared" si="3"/>
        <v>107.19698656146011</v>
      </c>
      <c r="H55" s="11">
        <f t="shared" si="0"/>
        <v>54.162438205814325</v>
      </c>
      <c r="I55" s="16">
        <f t="shared" si="1"/>
        <v>-5053.3620000000001</v>
      </c>
    </row>
    <row r="56" spans="1:9" s="21" customFormat="1" ht="19.5" thickBot="1" x14ac:dyDescent="0.25">
      <c r="A56" s="30" t="s">
        <v>3</v>
      </c>
      <c r="B56" s="20"/>
      <c r="C56" s="20"/>
      <c r="D56" s="11">
        <f>D55/D9*100</f>
        <v>2.4844629186690046</v>
      </c>
      <c r="E56" s="47">
        <f>E55/E9*100</f>
        <v>2.3114382622618677</v>
      </c>
      <c r="F56" s="47">
        <f>F55/F9*100</f>
        <v>2.3969673391784987</v>
      </c>
      <c r="G56" s="15"/>
      <c r="H56" s="15"/>
      <c r="I56" s="10"/>
    </row>
    <row r="57" spans="1:9" s="21" customFormat="1" ht="19.5" thickBot="1" x14ac:dyDescent="0.25">
      <c r="A57" s="41" t="s">
        <v>67</v>
      </c>
      <c r="B57" s="42" t="s">
        <v>68</v>
      </c>
      <c r="C57" s="42" t="s">
        <v>58</v>
      </c>
      <c r="D57" s="35">
        <f t="shared" ref="D57:F57" si="20">D58+D60+D62</f>
        <v>19409.665000000001</v>
      </c>
      <c r="E57" s="35">
        <f t="shared" si="20"/>
        <v>47634.5</v>
      </c>
      <c r="F57" s="35">
        <f t="shared" si="20"/>
        <v>23989.331000000002</v>
      </c>
      <c r="G57" s="35">
        <f t="shared" si="3"/>
        <v>123.59477095560382</v>
      </c>
      <c r="H57" s="35">
        <f t="shared" si="0"/>
        <v>50.361252873442574</v>
      </c>
      <c r="I57" s="35">
        <f t="shared" si="1"/>
        <v>-23645.168999999998</v>
      </c>
    </row>
    <row r="58" spans="1:9" s="21" customFormat="1" ht="19.5" thickBot="1" x14ac:dyDescent="0.25">
      <c r="A58" s="30" t="s">
        <v>31</v>
      </c>
      <c r="B58" s="22" t="s">
        <v>32</v>
      </c>
      <c r="C58" s="22" t="s">
        <v>5</v>
      </c>
      <c r="D58" s="11">
        <v>13439.370999999999</v>
      </c>
      <c r="E58" s="47">
        <v>33261.9</v>
      </c>
      <c r="F58" s="47">
        <v>17049.539000000001</v>
      </c>
      <c r="G58" s="11">
        <f t="shared" si="3"/>
        <v>126.8626262345165</v>
      </c>
      <c r="H58" s="11">
        <f t="shared" si="0"/>
        <v>51.258463888112225</v>
      </c>
      <c r="I58" s="16">
        <f t="shared" si="1"/>
        <v>-16212.361000000001</v>
      </c>
    </row>
    <row r="59" spans="1:9" s="21" customFormat="1" ht="19.5" thickBot="1" x14ac:dyDescent="0.25">
      <c r="A59" s="30" t="s">
        <v>3</v>
      </c>
      <c r="B59" s="20"/>
      <c r="C59" s="20"/>
      <c r="D59" s="11">
        <f>D58/D9*100</f>
        <v>5.9942786927504086</v>
      </c>
      <c r="E59" s="47">
        <f>E58/E9*100</f>
        <v>6.9738154415645184</v>
      </c>
      <c r="F59" s="47">
        <f>F58/F9*100</f>
        <v>6.8441205229304778</v>
      </c>
      <c r="G59" s="11"/>
      <c r="H59" s="11"/>
      <c r="I59" s="16"/>
    </row>
    <row r="60" spans="1:9" s="21" customFormat="1" ht="19.5" thickBot="1" x14ac:dyDescent="0.25">
      <c r="A60" s="30" t="s">
        <v>33</v>
      </c>
      <c r="B60" s="22" t="s">
        <v>32</v>
      </c>
      <c r="C60" s="22" t="s">
        <v>6</v>
      </c>
      <c r="D60" s="11">
        <v>0</v>
      </c>
      <c r="E60" s="47">
        <v>0</v>
      </c>
      <c r="F60" s="47">
        <v>0</v>
      </c>
      <c r="G60" s="11">
        <v>0</v>
      </c>
      <c r="H60" s="11">
        <v>0</v>
      </c>
      <c r="I60" s="16">
        <f t="shared" si="1"/>
        <v>0</v>
      </c>
    </row>
    <row r="61" spans="1:9" s="21" customFormat="1" ht="19.5" thickBot="1" x14ac:dyDescent="0.25">
      <c r="A61" s="30" t="s">
        <v>3</v>
      </c>
      <c r="B61" s="20"/>
      <c r="C61" s="20"/>
      <c r="D61" s="11">
        <f>D60/D9*100</f>
        <v>0</v>
      </c>
      <c r="E61" s="47">
        <f>E60/E9*100</f>
        <v>0</v>
      </c>
      <c r="F61" s="47">
        <f>F60/F9*100</f>
        <v>0</v>
      </c>
      <c r="G61" s="11"/>
      <c r="H61" s="11"/>
      <c r="I61" s="16"/>
    </row>
    <row r="62" spans="1:9" s="21" customFormat="1" ht="38.25" thickBot="1" x14ac:dyDescent="0.25">
      <c r="A62" s="23" t="s">
        <v>34</v>
      </c>
      <c r="B62" s="22" t="s">
        <v>32</v>
      </c>
      <c r="C62" s="22" t="s">
        <v>10</v>
      </c>
      <c r="D62" s="11">
        <v>5970.2939999999999</v>
      </c>
      <c r="E62" s="47">
        <v>14372.6</v>
      </c>
      <c r="F62" s="47">
        <v>6939.7920000000004</v>
      </c>
      <c r="G62" s="11">
        <f t="shared" si="3"/>
        <v>116.23869779277203</v>
      </c>
      <c r="H62" s="11">
        <f t="shared" si="0"/>
        <v>48.28487538789085</v>
      </c>
      <c r="I62" s="16">
        <f t="shared" si="1"/>
        <v>-7432.808</v>
      </c>
    </row>
    <row r="63" spans="1:9" s="21" customFormat="1" ht="19.5" thickBot="1" x14ac:dyDescent="0.25">
      <c r="A63" s="30" t="s">
        <v>3</v>
      </c>
      <c r="B63" s="20"/>
      <c r="C63" s="20"/>
      <c r="D63" s="11">
        <f>D62/D9*100</f>
        <v>2.6628929370024541</v>
      </c>
      <c r="E63" s="47">
        <f>E62/E9*100</f>
        <v>3.0134135396784365</v>
      </c>
      <c r="F63" s="47">
        <f>F62/F9*100</f>
        <v>2.785809801195724</v>
      </c>
      <c r="G63" s="15"/>
      <c r="H63" s="15"/>
      <c r="I63" s="10"/>
    </row>
    <row r="64" spans="1:9" s="21" customFormat="1" ht="19.5" thickBot="1" x14ac:dyDescent="0.25">
      <c r="A64" s="43" t="s">
        <v>69</v>
      </c>
      <c r="B64" s="34" t="s">
        <v>70</v>
      </c>
      <c r="C64" s="34" t="s">
        <v>58</v>
      </c>
      <c r="D64" s="33">
        <f t="shared" ref="D64:E64" si="21">D65+D67+D69+D71</f>
        <v>16110.817999999999</v>
      </c>
      <c r="E64" s="33">
        <f t="shared" si="21"/>
        <v>38835.911999999997</v>
      </c>
      <c r="F64" s="33">
        <f>F65+F67+F69+F71</f>
        <v>13825.53</v>
      </c>
      <c r="G64" s="35">
        <f t="shared" si="3"/>
        <v>85.81519572749194</v>
      </c>
      <c r="H64" s="35">
        <f>F64/E64*100</f>
        <v>35.599859223081978</v>
      </c>
      <c r="I64" s="33">
        <f>F64-E64</f>
        <v>-25010.381999999998</v>
      </c>
    </row>
    <row r="65" spans="1:9" s="21" customFormat="1" ht="19.5" thickBot="1" x14ac:dyDescent="0.25">
      <c r="A65" s="30" t="s">
        <v>35</v>
      </c>
      <c r="B65" s="22" t="s">
        <v>36</v>
      </c>
      <c r="C65" s="22" t="s">
        <v>5</v>
      </c>
      <c r="D65" s="11">
        <v>2150.663</v>
      </c>
      <c r="E65" s="47">
        <v>5240.3999999999996</v>
      </c>
      <c r="F65" s="47">
        <v>2595.0929999999998</v>
      </c>
      <c r="G65" s="11">
        <f t="shared" si="3"/>
        <v>120.66479034604679</v>
      </c>
      <c r="H65" s="11">
        <f t="shared" si="0"/>
        <v>49.520895351499888</v>
      </c>
      <c r="I65" s="16">
        <f t="shared" si="1"/>
        <v>-2645.3069999999998</v>
      </c>
    </row>
    <row r="66" spans="1:9" s="21" customFormat="1" ht="19.5" thickBot="1" x14ac:dyDescent="0.25">
      <c r="A66" s="30" t="s">
        <v>3</v>
      </c>
      <c r="B66" s="20"/>
      <c r="C66" s="20"/>
      <c r="D66" s="11">
        <f>D65/D9*100</f>
        <v>0.95924678291764343</v>
      </c>
      <c r="E66" s="47">
        <f>E65/E9*100</f>
        <v>1.0987220345192155</v>
      </c>
      <c r="F66" s="47">
        <f>F65/F9*100</f>
        <v>1.0417366276128179</v>
      </c>
      <c r="G66" s="11"/>
      <c r="H66" s="11"/>
      <c r="I66" s="16"/>
    </row>
    <row r="67" spans="1:9" s="21" customFormat="1" ht="19.5" thickBot="1" x14ac:dyDescent="0.25">
      <c r="A67" s="30" t="s">
        <v>37</v>
      </c>
      <c r="B67" s="22" t="s">
        <v>36</v>
      </c>
      <c r="C67" s="22" t="s">
        <v>8</v>
      </c>
      <c r="D67" s="11">
        <v>2814.12</v>
      </c>
      <c r="E67" s="47">
        <v>6083.6120000000001</v>
      </c>
      <c r="F67" s="47">
        <v>2330.3470000000002</v>
      </c>
      <c r="G67" s="11">
        <v>0</v>
      </c>
      <c r="H67" s="11">
        <f t="shared" si="0"/>
        <v>38.305319274141745</v>
      </c>
      <c r="I67" s="16">
        <f t="shared" si="1"/>
        <v>-3753.2649999999999</v>
      </c>
    </row>
    <row r="68" spans="1:9" s="21" customFormat="1" ht="19.5" thickBot="1" x14ac:dyDescent="0.25">
      <c r="A68" s="30" t="s">
        <v>3</v>
      </c>
      <c r="B68" s="20"/>
      <c r="C68" s="20"/>
      <c r="D68" s="11">
        <f>D67/D9*100</f>
        <v>1.2551643640794485</v>
      </c>
      <c r="E68" s="47">
        <f>E67/E9*100</f>
        <v>1.2755130436351261</v>
      </c>
      <c r="F68" s="47">
        <f>F67/F9*100</f>
        <v>0.93546081968840733</v>
      </c>
      <c r="G68" s="11"/>
      <c r="H68" s="11"/>
      <c r="I68" s="16"/>
    </row>
    <row r="69" spans="1:9" s="21" customFormat="1" ht="19.5" thickBot="1" x14ac:dyDescent="0.25">
      <c r="A69" s="30" t="s">
        <v>38</v>
      </c>
      <c r="B69" s="22" t="s">
        <v>36</v>
      </c>
      <c r="C69" s="22" t="s">
        <v>10</v>
      </c>
      <c r="D69" s="11">
        <v>10995.409</v>
      </c>
      <c r="E69" s="47">
        <v>27165.9</v>
      </c>
      <c r="F69" s="47">
        <v>8836.0969999999998</v>
      </c>
      <c r="G69" s="11">
        <f t="shared" si="3"/>
        <v>80.361694594534868</v>
      </c>
      <c r="H69" s="11">
        <f t="shared" si="0"/>
        <v>32.526428353192784</v>
      </c>
      <c r="I69" s="16">
        <f t="shared" si="1"/>
        <v>-18329.803</v>
      </c>
    </row>
    <row r="70" spans="1:9" s="21" customFormat="1" ht="19.5" thickBot="1" x14ac:dyDescent="0.25">
      <c r="A70" s="30" t="s">
        <v>3</v>
      </c>
      <c r="B70" s="20"/>
      <c r="C70" s="20"/>
      <c r="D70" s="11">
        <f>D69/D9*100</f>
        <v>4.9042135890716967</v>
      </c>
      <c r="E70" s="47">
        <f>E69/E9*100</f>
        <v>5.6957050831130376</v>
      </c>
      <c r="F70" s="47">
        <f>F69/F9*100</f>
        <v>3.5470350735174963</v>
      </c>
      <c r="G70" s="11"/>
      <c r="H70" s="11"/>
      <c r="I70" s="16"/>
    </row>
    <row r="71" spans="1:9" s="21" customFormat="1" ht="38.25" thickBot="1" x14ac:dyDescent="0.25">
      <c r="A71" s="23" t="s">
        <v>39</v>
      </c>
      <c r="B71" s="22" t="s">
        <v>36</v>
      </c>
      <c r="C71" s="22" t="s">
        <v>12</v>
      </c>
      <c r="D71" s="11">
        <v>150.626</v>
      </c>
      <c r="E71" s="47">
        <v>346</v>
      </c>
      <c r="F71" s="47">
        <v>63.993000000000002</v>
      </c>
      <c r="G71" s="11">
        <f t="shared" si="3"/>
        <v>42.484697197031061</v>
      </c>
      <c r="H71" s="11">
        <f t="shared" si="0"/>
        <v>18.495086705202311</v>
      </c>
      <c r="I71" s="16">
        <f t="shared" si="1"/>
        <v>-282.00700000000001</v>
      </c>
    </row>
    <row r="72" spans="1:9" s="21" customFormat="1" ht="19.5" thickBot="1" x14ac:dyDescent="0.25">
      <c r="A72" s="30" t="s">
        <v>3</v>
      </c>
      <c r="B72" s="20"/>
      <c r="C72" s="20"/>
      <c r="D72" s="11">
        <f>D71/D9*100</f>
        <v>6.7182773834744428E-2</v>
      </c>
      <c r="E72" s="47">
        <f>E71/E9*100</f>
        <v>7.2543665358302534E-2</v>
      </c>
      <c r="F72" s="47">
        <f>F71/F9*100</f>
        <v>2.5688425043274777E-2</v>
      </c>
      <c r="G72" s="15"/>
      <c r="H72" s="15"/>
      <c r="I72" s="10"/>
    </row>
    <row r="73" spans="1:9" s="21" customFormat="1" ht="19.5" thickBot="1" x14ac:dyDescent="0.25">
      <c r="A73" s="43" t="s">
        <v>71</v>
      </c>
      <c r="B73" s="34" t="s">
        <v>72</v>
      </c>
      <c r="C73" s="34" t="s">
        <v>58</v>
      </c>
      <c r="D73" s="33">
        <f t="shared" ref="D73:F73" si="22">D74</f>
        <v>122.22499999999999</v>
      </c>
      <c r="E73" s="33">
        <f t="shared" si="22"/>
        <v>363.5</v>
      </c>
      <c r="F73" s="33">
        <f t="shared" si="22"/>
        <v>190.75</v>
      </c>
      <c r="G73" s="35">
        <f t="shared" si="3"/>
        <v>156.06463489466148</v>
      </c>
      <c r="H73" s="35">
        <f t="shared" si="0"/>
        <v>52.475928473177447</v>
      </c>
      <c r="I73" s="33">
        <f t="shared" si="1"/>
        <v>-172.75</v>
      </c>
    </row>
    <row r="74" spans="1:9" s="21" customFormat="1" ht="19.5" thickBot="1" x14ac:dyDescent="0.25">
      <c r="A74" s="30" t="s">
        <v>40</v>
      </c>
      <c r="B74" s="22" t="s">
        <v>17</v>
      </c>
      <c r="C74" s="22" t="s">
        <v>5</v>
      </c>
      <c r="D74" s="11">
        <v>122.22499999999999</v>
      </c>
      <c r="E74" s="47">
        <v>363.5</v>
      </c>
      <c r="F74" s="47">
        <v>190.75</v>
      </c>
      <c r="G74" s="11">
        <f t="shared" si="3"/>
        <v>156.06463489466148</v>
      </c>
      <c r="H74" s="11">
        <f t="shared" si="0"/>
        <v>52.475928473177447</v>
      </c>
      <c r="I74" s="16">
        <f t="shared" si="1"/>
        <v>-172.75</v>
      </c>
    </row>
    <row r="75" spans="1:9" s="21" customFormat="1" ht="19.5" thickBot="1" x14ac:dyDescent="0.25">
      <c r="A75" s="30" t="s">
        <v>3</v>
      </c>
      <c r="B75" s="20"/>
      <c r="C75" s="20"/>
      <c r="D75" s="11">
        <f>D74/D9*100</f>
        <v>5.4515253222894043E-2</v>
      </c>
      <c r="E75" s="47">
        <f>E74/E9*100</f>
        <v>7.6212781380760028E-2</v>
      </c>
      <c r="F75" s="47">
        <f>F74/F9*100</f>
        <v>7.6571923132290456E-2</v>
      </c>
      <c r="G75" s="11"/>
      <c r="H75" s="11"/>
      <c r="I75" s="16"/>
    </row>
    <row r="76" spans="1:9" s="21" customFormat="1" ht="19.5" thickBot="1" x14ac:dyDescent="0.25">
      <c r="A76" s="43" t="s">
        <v>73</v>
      </c>
      <c r="B76" s="34" t="s">
        <v>74</v>
      </c>
      <c r="C76" s="34" t="s">
        <v>58</v>
      </c>
      <c r="D76" s="33">
        <f t="shared" ref="D76:F76" si="23">D77</f>
        <v>870.75</v>
      </c>
      <c r="E76" s="33">
        <f t="shared" si="23"/>
        <v>2011.6</v>
      </c>
      <c r="F76" s="33">
        <f t="shared" si="23"/>
        <v>768.06500000000005</v>
      </c>
      <c r="G76" s="35">
        <f t="shared" si="3"/>
        <v>88.207292563881722</v>
      </c>
      <c r="H76" s="35">
        <f t="shared" si="0"/>
        <v>38.18179558560351</v>
      </c>
      <c r="I76" s="33">
        <f t="shared" si="1"/>
        <v>-1243.5349999999999</v>
      </c>
    </row>
    <row r="77" spans="1:9" s="21" customFormat="1" ht="19.5" thickBot="1" x14ac:dyDescent="0.25">
      <c r="A77" s="30" t="s">
        <v>41</v>
      </c>
      <c r="B77" s="22" t="s">
        <v>26</v>
      </c>
      <c r="C77" s="22" t="s">
        <v>6</v>
      </c>
      <c r="D77" s="11">
        <v>870.75</v>
      </c>
      <c r="E77" s="47">
        <v>2011.6</v>
      </c>
      <c r="F77" s="47">
        <v>768.06500000000005</v>
      </c>
      <c r="G77" s="11">
        <f t="shared" si="3"/>
        <v>88.207292563881722</v>
      </c>
      <c r="H77" s="11">
        <f t="shared" si="0"/>
        <v>38.18179558560351</v>
      </c>
      <c r="I77" s="16">
        <f t="shared" si="1"/>
        <v>-1243.5349999999999</v>
      </c>
    </row>
    <row r="78" spans="1:9" s="21" customFormat="1" ht="19.5" thickBot="1" x14ac:dyDescent="0.25">
      <c r="A78" s="30" t="s">
        <v>3</v>
      </c>
      <c r="B78" s="20"/>
      <c r="C78" s="20"/>
      <c r="D78" s="11">
        <f>D77/D9*100</f>
        <v>0.38837518301358143</v>
      </c>
      <c r="E78" s="47">
        <f>E77/E9*100</f>
        <v>0.42175964518717157</v>
      </c>
      <c r="F78" s="47">
        <f>F77/F9*100</f>
        <v>0.30832091292583319</v>
      </c>
      <c r="G78" s="15"/>
      <c r="H78" s="15"/>
      <c r="I78" s="10"/>
    </row>
    <row r="79" spans="1:9" s="21" customFormat="1" ht="38.25" thickBot="1" x14ac:dyDescent="0.25">
      <c r="A79" s="36" t="s">
        <v>75</v>
      </c>
      <c r="B79" s="34" t="s">
        <v>76</v>
      </c>
      <c r="C79" s="34" t="s">
        <v>58</v>
      </c>
      <c r="D79" s="33">
        <f t="shared" ref="D79:F79" si="24">D80</f>
        <v>0</v>
      </c>
      <c r="E79" s="33">
        <f t="shared" si="24"/>
        <v>231.8</v>
      </c>
      <c r="F79" s="33">
        <f t="shared" si="24"/>
        <v>0</v>
      </c>
      <c r="G79" s="35">
        <v>0</v>
      </c>
      <c r="H79" s="35">
        <f>F79/E79*100</f>
        <v>0</v>
      </c>
      <c r="I79" s="33">
        <f t="shared" ref="I79:I85" si="25">F79-E79</f>
        <v>-231.8</v>
      </c>
    </row>
    <row r="80" spans="1:9" s="21" customFormat="1" ht="38.25" thickBot="1" x14ac:dyDescent="0.25">
      <c r="A80" s="23" t="s">
        <v>42</v>
      </c>
      <c r="B80" s="22" t="s">
        <v>19</v>
      </c>
      <c r="C80" s="22" t="s">
        <v>5</v>
      </c>
      <c r="D80" s="11">
        <v>0</v>
      </c>
      <c r="E80" s="47">
        <v>231.8</v>
      </c>
      <c r="F80" s="47">
        <v>0</v>
      </c>
      <c r="G80" s="11">
        <v>0</v>
      </c>
      <c r="H80" s="11">
        <f t="shared" ref="H80:H83" si="26">F80/E80*100</f>
        <v>0</v>
      </c>
      <c r="I80" s="16">
        <f t="shared" si="25"/>
        <v>-231.8</v>
      </c>
    </row>
    <row r="81" spans="1:9" s="21" customFormat="1" ht="19.5" thickBot="1" x14ac:dyDescent="0.25">
      <c r="A81" s="30" t="s">
        <v>3</v>
      </c>
      <c r="B81" s="20"/>
      <c r="C81" s="20"/>
      <c r="D81" s="11">
        <f>D80/D9*100</f>
        <v>0</v>
      </c>
      <c r="E81" s="47">
        <f>E80/E9*100</f>
        <v>4.8600062514608466E-2</v>
      </c>
      <c r="F81" s="47">
        <f>F80/F9*100</f>
        <v>0</v>
      </c>
      <c r="G81" s="15"/>
      <c r="H81" s="15"/>
      <c r="I81" s="10"/>
    </row>
    <row r="82" spans="1:9" s="21" customFormat="1" ht="19.5" thickBot="1" x14ac:dyDescent="0.25">
      <c r="A82" s="43" t="s">
        <v>77</v>
      </c>
      <c r="B82" s="34" t="s">
        <v>78</v>
      </c>
      <c r="C82" s="34" t="s">
        <v>58</v>
      </c>
      <c r="D82" s="33">
        <f>D83+D85</f>
        <v>2554.1060000000002</v>
      </c>
      <c r="E82" s="33">
        <f>E83+E85</f>
        <v>4454.0869999999995</v>
      </c>
      <c r="F82" s="33">
        <f>F83+F85</f>
        <v>3137.4269999999997</v>
      </c>
      <c r="G82" s="35">
        <f>F82/D82*100</f>
        <v>122.8385587755559</v>
      </c>
      <c r="H82" s="35">
        <f>F82/E82*100</f>
        <v>70.439284190003477</v>
      </c>
      <c r="I82" s="33">
        <f>F82-E82</f>
        <v>-1316.6599999999999</v>
      </c>
    </row>
    <row r="83" spans="1:9" s="21" customFormat="1" ht="60" customHeight="1" thickBot="1" x14ac:dyDescent="0.25">
      <c r="A83" s="31" t="s">
        <v>43</v>
      </c>
      <c r="B83" s="22" t="s">
        <v>44</v>
      </c>
      <c r="C83" s="22" t="s">
        <v>5</v>
      </c>
      <c r="D83" s="11">
        <v>2554.1060000000002</v>
      </c>
      <c r="E83" s="47">
        <v>2976.5</v>
      </c>
      <c r="F83" s="47">
        <v>1659.84</v>
      </c>
      <c r="G83" s="11">
        <f>F83/D83*100</f>
        <v>64.987122695769074</v>
      </c>
      <c r="H83" s="11">
        <f t="shared" si="26"/>
        <v>55.764824458256335</v>
      </c>
      <c r="I83" s="16">
        <f t="shared" si="25"/>
        <v>-1316.66</v>
      </c>
    </row>
    <row r="84" spans="1:9" s="21" customFormat="1" ht="19.5" thickBot="1" x14ac:dyDescent="0.25">
      <c r="A84" s="30" t="s">
        <v>3</v>
      </c>
      <c r="B84" s="20"/>
      <c r="C84" s="20"/>
      <c r="D84" s="11">
        <f>D83/D9*100</f>
        <v>1.1391919439403808</v>
      </c>
      <c r="E84" s="47">
        <f>E83/E9*100</f>
        <v>0.62406421947684243</v>
      </c>
      <c r="F84" s="47">
        <f>F83/F9*100</f>
        <v>0.66630218029830146</v>
      </c>
      <c r="G84" s="11"/>
      <c r="H84" s="11"/>
      <c r="I84" s="16"/>
    </row>
    <row r="85" spans="1:9" s="21" customFormat="1" ht="19.5" thickBot="1" x14ac:dyDescent="0.25">
      <c r="A85" s="30" t="s">
        <v>45</v>
      </c>
      <c r="B85" s="32" t="s">
        <v>44</v>
      </c>
      <c r="C85" s="22" t="s">
        <v>8</v>
      </c>
      <c r="D85" s="11">
        <v>0</v>
      </c>
      <c r="E85" s="47">
        <v>1477.587</v>
      </c>
      <c r="F85" s="47">
        <v>1477.587</v>
      </c>
      <c r="G85" s="11">
        <v>0</v>
      </c>
      <c r="H85" s="11">
        <v>0</v>
      </c>
      <c r="I85" s="16">
        <f t="shared" si="25"/>
        <v>0</v>
      </c>
    </row>
    <row r="86" spans="1:9" s="21" customFormat="1" ht="19.5" thickBot="1" x14ac:dyDescent="0.25">
      <c r="A86" s="30" t="s">
        <v>3</v>
      </c>
      <c r="B86" s="20"/>
      <c r="C86" s="20"/>
      <c r="D86" s="11">
        <f>D85/D9*100</f>
        <v>0</v>
      </c>
      <c r="E86" s="47">
        <f>E85/E9*100</f>
        <v>0.30979646492999469</v>
      </c>
      <c r="F86" s="47">
        <f>F85/F9*100</f>
        <v>0.59314117004074263</v>
      </c>
      <c r="G86" s="11"/>
      <c r="H86" s="11"/>
      <c r="I86" s="16"/>
    </row>
    <row r="87" spans="1:9" ht="20.25" x14ac:dyDescent="0.2">
      <c r="A87" s="3"/>
      <c r="B87" s="4"/>
      <c r="C87" s="4"/>
      <c r="D87" s="8"/>
      <c r="E87" s="50"/>
      <c r="F87" s="50"/>
      <c r="G87" s="6"/>
      <c r="H87" s="6"/>
      <c r="I87" s="5"/>
    </row>
    <row r="88" spans="1:9" ht="20.25" x14ac:dyDescent="0.2">
      <c r="A88" s="52" t="s">
        <v>79</v>
      </c>
      <c r="B88" s="4"/>
      <c r="C88" s="4"/>
      <c r="D88" s="8"/>
      <c r="E88" s="50"/>
      <c r="F88" s="50"/>
      <c r="G88" s="6"/>
      <c r="H88" s="6"/>
      <c r="I88" s="5"/>
    </row>
    <row r="89" spans="1:9" ht="40.5" customHeight="1" x14ac:dyDescent="0.25">
      <c r="A89" s="55"/>
      <c r="B89" s="55"/>
      <c r="C89" s="55"/>
      <c r="D89" s="8"/>
      <c r="E89" s="50"/>
      <c r="F89" s="50"/>
      <c r="G89" s="6"/>
      <c r="H89" s="66"/>
      <c r="I89" s="67"/>
    </row>
    <row r="90" spans="1:9" ht="15.75" x14ac:dyDescent="0.25">
      <c r="A90" s="1"/>
      <c r="B90" s="1"/>
      <c r="C90" s="1"/>
      <c r="D90" s="7"/>
      <c r="E90" s="51"/>
      <c r="F90" s="51"/>
      <c r="G90" s="1"/>
      <c r="H90" s="1"/>
      <c r="I90" s="1"/>
    </row>
    <row r="91" spans="1:9" ht="15.75" x14ac:dyDescent="0.25">
      <c r="A91" s="2"/>
      <c r="B91" s="1"/>
      <c r="C91" s="1"/>
      <c r="D91" s="7"/>
      <c r="E91" s="51"/>
      <c r="F91" s="51"/>
      <c r="G91" s="1"/>
      <c r="H91" s="1"/>
      <c r="I91" s="1"/>
    </row>
    <row r="92" spans="1:9" ht="15.75" x14ac:dyDescent="0.25">
      <c r="A92" s="2"/>
      <c r="B92" s="1"/>
      <c r="C92" s="1"/>
      <c r="D92" s="7"/>
      <c r="E92" s="51"/>
      <c r="F92" s="51"/>
      <c r="G92" s="1"/>
      <c r="H92" s="1"/>
      <c r="I92" s="1"/>
    </row>
    <row r="93" spans="1:9" ht="15.75" x14ac:dyDescent="0.25">
      <c r="A93" s="2"/>
      <c r="B93" s="1"/>
      <c r="C93" s="1"/>
      <c r="D93" s="7"/>
      <c r="E93" s="51"/>
      <c r="F93" s="51"/>
      <c r="G93" s="1"/>
      <c r="H93" s="1"/>
      <c r="I93" s="1"/>
    </row>
    <row r="94" spans="1:9" ht="15.75" x14ac:dyDescent="0.25">
      <c r="A94" s="1"/>
      <c r="B94" s="1"/>
      <c r="C94" s="1"/>
      <c r="D94" s="7"/>
      <c r="E94" s="51"/>
      <c r="F94" s="51"/>
      <c r="G94" s="1"/>
      <c r="H94" s="1"/>
      <c r="I94" s="1"/>
    </row>
    <row r="95" spans="1:9" ht="15.75" x14ac:dyDescent="0.25">
      <c r="A95" s="2"/>
      <c r="B95" s="1"/>
      <c r="C95" s="1"/>
      <c r="D95" s="7"/>
      <c r="E95" s="1"/>
      <c r="F95" s="1"/>
      <c r="G95" s="1"/>
      <c r="H95" s="1"/>
      <c r="I95" s="1"/>
    </row>
  </sheetData>
  <mergeCells count="11">
    <mergeCell ref="A89:C89"/>
    <mergeCell ref="A1:I1"/>
    <mergeCell ref="A2:I2"/>
    <mergeCell ref="A3:I3"/>
    <mergeCell ref="D7:D8"/>
    <mergeCell ref="E7:F7"/>
    <mergeCell ref="G7:I7"/>
    <mergeCell ref="A7:A8"/>
    <mergeCell ref="B7:B8"/>
    <mergeCell ref="C7:C8"/>
    <mergeCell ref="H89:I8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2017-04-10T12:57:47Z</cp:lastPrinted>
  <dcterms:created xsi:type="dcterms:W3CDTF">2013-06-06T07:36:08Z</dcterms:created>
  <dcterms:modified xsi:type="dcterms:W3CDTF">2017-07-07T13:30:28Z</dcterms:modified>
</cp:coreProperties>
</file>