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showInkAnnotation="0" defaultThemeVersion="124226"/>
  <bookViews>
    <workbookView xWindow="240" yWindow="525" windowWidth="14805" windowHeight="7590"/>
  </bookViews>
  <sheets>
    <sheet name="лист1" sheetId="2" r:id="rId1"/>
  </sheets>
  <definedNames>
    <definedName name="_xlnm._FilterDatabase" localSheetId="0" hidden="1">лист1!$A$7:$I$52</definedName>
    <definedName name="_xlnm.Print_Area" localSheetId="0">лист1!$B$1:$L$56</definedName>
  </definedNames>
  <calcPr calcId="145621"/>
</workbook>
</file>

<file path=xl/calcChain.xml><?xml version="1.0" encoding="utf-8"?>
<calcChain xmlns="http://schemas.openxmlformats.org/spreadsheetml/2006/main">
  <c r="I9" i="2" l="1"/>
  <c r="J9" i="2"/>
  <c r="H9" i="2"/>
  <c r="L53" i="2" l="1"/>
  <c r="K53" i="2"/>
  <c r="K10" i="2"/>
  <c r="L10" i="2"/>
  <c r="L54" i="2" l="1"/>
  <c r="K54" i="2"/>
  <c r="I51" i="2"/>
  <c r="J51" i="2"/>
  <c r="H51" i="2"/>
  <c r="H27" i="2" l="1"/>
  <c r="I46" i="2" l="1"/>
  <c r="J46" i="2"/>
  <c r="K47" i="2"/>
  <c r="H46" i="2"/>
  <c r="L48" i="2"/>
  <c r="K48" i="2"/>
  <c r="K52" i="2" l="1"/>
  <c r="K50" i="2"/>
  <c r="K45" i="2"/>
  <c r="K44" i="2"/>
  <c r="K43" i="2"/>
  <c r="K42" i="2"/>
  <c r="K40" i="2"/>
  <c r="K38" i="2"/>
  <c r="K36" i="2"/>
  <c r="K35" i="2"/>
  <c r="K34" i="2"/>
  <c r="K33" i="2"/>
  <c r="K32" i="2"/>
  <c r="K30" i="2"/>
  <c r="K28" i="2"/>
  <c r="K26" i="2"/>
  <c r="K25" i="2"/>
  <c r="K24" i="2"/>
  <c r="K23" i="2"/>
  <c r="K21" i="2"/>
  <c r="K17" i="2"/>
  <c r="K14" i="2"/>
  <c r="K12" i="2"/>
  <c r="K11" i="2"/>
  <c r="H49" i="2"/>
  <c r="H41" i="2"/>
  <c r="H37" i="2"/>
  <c r="H31" i="2"/>
  <c r="H22" i="2"/>
  <c r="H20" i="2"/>
  <c r="H18" i="2"/>
  <c r="H8" i="2" l="1"/>
  <c r="J27" i="2"/>
  <c r="I27" i="2"/>
  <c r="K27" i="2" s="1"/>
  <c r="L30" i="2"/>
  <c r="L28" i="2"/>
  <c r="J31" i="2" l="1"/>
  <c r="I31" i="2"/>
  <c r="K31" i="2" s="1"/>
  <c r="L34" i="2"/>
  <c r="K9" i="2"/>
  <c r="K51" i="2" l="1"/>
  <c r="J49" i="2" l="1"/>
  <c r="J41" i="2"/>
  <c r="J37" i="2"/>
  <c r="J22" i="2"/>
  <c r="J20" i="2"/>
  <c r="J18" i="2"/>
  <c r="L52" i="2"/>
  <c r="L50" i="2"/>
  <c r="L47" i="2"/>
  <c r="L45" i="2"/>
  <c r="L44" i="2"/>
  <c r="L43" i="2"/>
  <c r="L42" i="2"/>
  <c r="L40" i="2"/>
  <c r="L38" i="2"/>
  <c r="L36" i="2"/>
  <c r="L35" i="2"/>
  <c r="L33" i="2"/>
  <c r="L32" i="2"/>
  <c r="L26" i="2"/>
  <c r="L25" i="2"/>
  <c r="L24" i="2"/>
  <c r="L23" i="2"/>
  <c r="L21" i="2"/>
  <c r="L17" i="2"/>
  <c r="L14" i="2"/>
  <c r="L12" i="2"/>
  <c r="L11" i="2"/>
  <c r="I18" i="2"/>
  <c r="I20" i="2"/>
  <c r="K20" i="2" s="1"/>
  <c r="K46" i="2"/>
  <c r="I49" i="2"/>
  <c r="K49" i="2" s="1"/>
  <c r="I37" i="2"/>
  <c r="K37" i="2" s="1"/>
  <c r="J8" i="2" l="1"/>
  <c r="L20" i="2"/>
  <c r="L51" i="2"/>
  <c r="L37" i="2"/>
  <c r="L46" i="2"/>
  <c r="L27" i="2"/>
  <c r="L49" i="2"/>
  <c r="I41" i="2"/>
  <c r="K41" i="2" s="1"/>
  <c r="L41" i="2" l="1"/>
  <c r="I22" i="2" l="1"/>
  <c r="I8" i="2" l="1"/>
  <c r="K8" i="2" s="1"/>
  <c r="K22" i="2"/>
  <c r="L22" i="2"/>
  <c r="L9" i="2"/>
  <c r="L31" i="2"/>
  <c r="L8" i="2" l="1"/>
</calcChain>
</file>

<file path=xl/sharedStrings.xml><?xml version="1.0" encoding="utf-8"?>
<sst xmlns="http://schemas.openxmlformats.org/spreadsheetml/2006/main" count="194" uniqueCount="77">
  <si>
    <t/>
  </si>
  <si>
    <t>тысяч рублей</t>
  </si>
  <si>
    <t>№№ п/п</t>
  </si>
  <si>
    <t>Наименование</t>
  </si>
  <si>
    <t>Код прямого получателя</t>
  </si>
  <si>
    <t>Раздел</t>
  </si>
  <si>
    <t>Подраздел</t>
  </si>
  <si>
    <t>Целевая статья расходов</t>
  </si>
  <si>
    <t>Вид расходов</t>
  </si>
  <si>
    <t>04</t>
  </si>
  <si>
    <t>10</t>
  </si>
  <si>
    <t>07</t>
  </si>
  <si>
    <t>05</t>
  </si>
  <si>
    <t>09</t>
  </si>
  <si>
    <t>01</t>
  </si>
  <si>
    <t>02</t>
  </si>
  <si>
    <t>03</t>
  </si>
  <si>
    <t>06</t>
  </si>
  <si>
    <t>Межбюджетные трансферты</t>
  </si>
  <si>
    <t>Общее образование</t>
  </si>
  <si>
    <t>08</t>
  </si>
  <si>
    <t>Культура</t>
  </si>
  <si>
    <t>Кинематография</t>
  </si>
  <si>
    <t>Другие вопросы в области культуры, кинематографии</t>
  </si>
  <si>
    <t>Национальная безопасность и правоохранительная деятельность</t>
  </si>
  <si>
    <t>Дошкольное образование</t>
  </si>
  <si>
    <t>Другие вопросы в области образования</t>
  </si>
  <si>
    <t>Охрана семьи и детства</t>
  </si>
  <si>
    <t>Сельское хозяйство и рыболовство</t>
  </si>
  <si>
    <t>Другие вопросы в области национальной экономики</t>
  </si>
  <si>
    <t>12</t>
  </si>
  <si>
    <t>Жилищно-коммунальное хозяйство</t>
  </si>
  <si>
    <t>Коммунальное хозяйство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</si>
  <si>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</si>
  <si>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</si>
  <si>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11</t>
  </si>
  <si>
    <t>Другие общегосударственные вопросы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</si>
  <si>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</si>
  <si>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</si>
  <si>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>Функционирование высшего должностного лица субъекта Российской Федерации и муниципального образования</t>
  </si>
  <si>
    <t>Национальная оборона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</si>
  <si>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</si>
  <si>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Мобилизационная и вневойсковая подготовка</t>
  </si>
  <si>
    <t>Общегосударственные расходы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</si>
  <si>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</si>
  <si>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6Я00202</t>
  </si>
  <si>
    <t>Пенсионное обеспечение</t>
  </si>
  <si>
    <t>Социальное обеспечение населения</t>
  </si>
  <si>
    <t xml:space="preserve">Другие вопросы в области социальной политики </t>
  </si>
  <si>
    <t>Физическая культура и спорт</t>
  </si>
  <si>
    <t>Физическая культура</t>
  </si>
  <si>
    <t>6Г00000</t>
  </si>
  <si>
    <t>Средства массовой информации</t>
  </si>
  <si>
    <t>Периодическая печать и издательства</t>
  </si>
  <si>
    <t>Культура и кинематография</t>
  </si>
  <si>
    <t>Национальная экономика</t>
  </si>
  <si>
    <t>Образование</t>
  </si>
  <si>
    <t>Социальная политика</t>
  </si>
  <si>
    <t>ВСЕГО</t>
  </si>
  <si>
    <t xml:space="preserve">Дорожное хозяйство </t>
  </si>
  <si>
    <t>Транспорт</t>
  </si>
  <si>
    <t>Процент исполнения к уточненному плану</t>
  </si>
  <si>
    <t>Обеспечение проведения выборов и референдумов</t>
  </si>
  <si>
    <t>Дополнительное образование детей</t>
  </si>
  <si>
    <t>Процент исполнения к аналогичному периоду</t>
  </si>
  <si>
    <t>Массовый спорт</t>
  </si>
  <si>
    <t xml:space="preserve">Благоустройство  </t>
  </si>
  <si>
    <t>Жилищное хозяйство</t>
  </si>
  <si>
    <t>Иные дотации</t>
  </si>
  <si>
    <t>Прочие межбюджетны трансферты общего характера</t>
  </si>
  <si>
    <t>Молодежная политика</t>
  </si>
  <si>
    <t>Защита населения и территории от чрезвычайных ситуаций природного и техногенного характера, пожарная безопасность</t>
  </si>
  <si>
    <t>Сведения об исполнении бюджетных ассигнований бюджета муниципального образования "Гиагинский район" за 2023 год по разделам и подразделам классификации расходов бюджетов Российской  Федерации в сравнении за 2022 год</t>
  </si>
  <si>
    <t>Фактическое исполнение на 01.01.2023г.</t>
  </si>
  <si>
    <t>Уточненный план на     01.01.2024 г.</t>
  </si>
  <si>
    <t>Фактическое исполнение на 01.01.2024г.</t>
  </si>
  <si>
    <t>Судебная система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</si>
</sst>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_р_._-;\-* #,##0.00_р_._-;_-* &quot;-&quot;??_р_._-;_-@_-"/>
    <numFmt numFmtId="165" formatCode="#,##0.0"/>
    <numFmt numFmtId="166" formatCode="0.0"/>
    <numFmt numFmtId="167" formatCode="_-* #,##0.0_р_._-;\-* #,##0.0_р_._-;_-* &quot;-&quot;??_р_._-;_-@_-"/>
    <numFmt numFmtId="168" formatCode="#,##0.00000"/>
  </numFmts>
  <fonts count="12" x14ac:knownFonts="1">
    <font>
      <sz val="10"/>
      <color rgb="FF000000"/>
      <name val="Times New Roman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rgb="FF000000"/>
      </left>
      <right/>
      <top/>
      <bottom/>
      <diagonal/>
    </border>
    <border>
      <left style="double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2">
    <xf numFmtId="0" fontId="0" fillId="0" borderId="0">
      <alignment vertical="top" wrapText="1"/>
    </xf>
    <xf numFmtId="164" fontId="11" fillId="0" borderId="0" applyFont="0" applyFill="0" applyBorder="0" applyAlignment="0" applyProtection="0"/>
  </cellStyleXfs>
  <cellXfs count="110">
    <xf numFmtId="0" fontId="0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center" wrapText="1"/>
    </xf>
    <xf numFmtId="0" fontId="0" fillId="0" borderId="3" xfId="0" applyFont="1" applyFill="1" applyBorder="1" applyAlignment="1">
      <alignment vertical="top" wrapText="1"/>
    </xf>
    <xf numFmtId="0" fontId="3" fillId="0" borderId="2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top" wrapText="1"/>
    </xf>
    <xf numFmtId="0" fontId="0" fillId="0" borderId="2" xfId="0" applyFont="1" applyFill="1" applyBorder="1" applyAlignment="1">
      <alignment vertical="top" wrapText="1"/>
    </xf>
    <xf numFmtId="49" fontId="3" fillId="0" borderId="4" xfId="0" applyNumberFormat="1" applyFont="1" applyFill="1" applyBorder="1" applyAlignment="1">
      <alignment horizontal="center" vertical="top" wrapText="1"/>
    </xf>
    <xf numFmtId="49" fontId="3" fillId="0" borderId="2" xfId="0" applyNumberFormat="1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vertical="top" wrapText="1"/>
    </xf>
    <xf numFmtId="0" fontId="5" fillId="0" borderId="2" xfId="0" applyFont="1" applyFill="1" applyBorder="1" applyAlignment="1">
      <alignment horizontal="center" vertical="top" wrapText="1"/>
    </xf>
    <xf numFmtId="165" fontId="5" fillId="0" borderId="2" xfId="0" applyNumberFormat="1" applyFont="1" applyFill="1" applyBorder="1" applyAlignment="1">
      <alignment horizontal="right" vertical="top" wrapText="1"/>
    </xf>
    <xf numFmtId="0" fontId="3" fillId="0" borderId="1" xfId="0" applyFont="1" applyFill="1" applyBorder="1" applyAlignment="1">
      <alignment horizontal="right" vertical="top" wrapText="1"/>
    </xf>
    <xf numFmtId="0" fontId="3" fillId="0" borderId="3" xfId="0" applyFont="1" applyFill="1" applyBorder="1" applyAlignment="1">
      <alignment vertical="top" wrapText="1"/>
    </xf>
    <xf numFmtId="0" fontId="3" fillId="0" borderId="4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right" vertical="top" wrapText="1"/>
    </xf>
    <xf numFmtId="165" fontId="3" fillId="0" borderId="2" xfId="0" applyNumberFormat="1" applyFont="1" applyFill="1" applyBorder="1" applyAlignment="1">
      <alignment horizontal="right" vertical="top" wrapText="1"/>
    </xf>
    <xf numFmtId="0" fontId="1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vertical="top" wrapText="1"/>
    </xf>
    <xf numFmtId="0" fontId="6" fillId="0" borderId="8" xfId="0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6" fillId="0" borderId="3" xfId="0" applyFont="1" applyFill="1" applyBorder="1" applyAlignment="1">
      <alignment vertical="top" wrapText="1"/>
    </xf>
    <xf numFmtId="0" fontId="3" fillId="0" borderId="11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center" vertical="top" wrapText="1"/>
    </xf>
    <xf numFmtId="49" fontId="3" fillId="0" borderId="15" xfId="0" applyNumberFormat="1" applyFont="1" applyFill="1" applyBorder="1" applyAlignment="1">
      <alignment horizontal="center" vertical="top" wrapText="1"/>
    </xf>
    <xf numFmtId="49" fontId="1" fillId="0" borderId="5" xfId="0" applyNumberFormat="1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vertical="top" wrapText="1"/>
    </xf>
    <xf numFmtId="165" fontId="1" fillId="0" borderId="2" xfId="0" applyNumberFormat="1" applyFont="1" applyFill="1" applyBorder="1" applyAlignment="1">
      <alignment vertical="top" wrapText="1"/>
    </xf>
    <xf numFmtId="166" fontId="1" fillId="0" borderId="2" xfId="0" applyNumberFormat="1" applyFont="1" applyFill="1" applyBorder="1" applyAlignment="1">
      <alignment vertical="top" wrapText="1"/>
    </xf>
    <xf numFmtId="0" fontId="0" fillId="0" borderId="0" xfId="0" applyFont="1" applyFill="1" applyBorder="1" applyAlignment="1">
      <alignment vertical="top" wrapText="1"/>
    </xf>
    <xf numFmtId="0" fontId="10" fillId="0" borderId="0" xfId="0" applyFont="1" applyFill="1" applyAlignment="1">
      <alignment horizontal="left" vertical="top" wrapText="1"/>
    </xf>
    <xf numFmtId="0" fontId="10" fillId="0" borderId="0" xfId="0" applyFont="1" applyFill="1" applyAlignment="1">
      <alignment vertical="top" wrapText="1"/>
    </xf>
    <xf numFmtId="0" fontId="3" fillId="0" borderId="11" xfId="0" applyFont="1" applyFill="1" applyBorder="1" applyAlignment="1">
      <alignment horizontal="right" vertical="top" wrapText="1"/>
    </xf>
    <xf numFmtId="0" fontId="4" fillId="0" borderId="11" xfId="0" applyFont="1" applyFill="1" applyBorder="1" applyAlignment="1">
      <alignment horizontal="right" vertical="top" wrapText="1"/>
    </xf>
    <xf numFmtId="0" fontId="4" fillId="0" borderId="13" xfId="0" applyFont="1" applyFill="1" applyBorder="1" applyAlignment="1">
      <alignment horizontal="right" vertical="top" wrapText="1"/>
    </xf>
    <xf numFmtId="0" fontId="3" fillId="0" borderId="13" xfId="0" applyFont="1" applyFill="1" applyBorder="1" applyAlignment="1">
      <alignment horizontal="right" vertical="top" wrapText="1"/>
    </xf>
    <xf numFmtId="0" fontId="3" fillId="0" borderId="14" xfId="0" applyFont="1" applyFill="1" applyBorder="1" applyAlignment="1">
      <alignment horizontal="right" vertical="top" wrapText="1"/>
    </xf>
    <xf numFmtId="0" fontId="7" fillId="0" borderId="11" xfId="0" applyFont="1" applyFill="1" applyBorder="1" applyAlignment="1">
      <alignment horizontal="right" vertical="top" wrapText="1"/>
    </xf>
    <xf numFmtId="0" fontId="5" fillId="0" borderId="11" xfId="0" applyFont="1" applyFill="1" applyBorder="1" applyAlignment="1">
      <alignment horizontal="right" vertical="top" wrapText="1"/>
    </xf>
    <xf numFmtId="0" fontId="3" fillId="0" borderId="15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 vertical="top" wrapText="1"/>
    </xf>
    <xf numFmtId="49" fontId="1" fillId="0" borderId="16" xfId="0" applyNumberFormat="1" applyFont="1" applyFill="1" applyBorder="1" applyAlignment="1">
      <alignment horizontal="center" vertical="top" wrapText="1"/>
    </xf>
    <xf numFmtId="166" fontId="1" fillId="0" borderId="16" xfId="0" applyNumberFormat="1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right" vertical="top" wrapText="1"/>
    </xf>
    <xf numFmtId="0" fontId="0" fillId="0" borderId="0" xfId="0" applyFont="1" applyFill="1" applyAlignment="1">
      <alignment horizontal="right" vertical="top" wrapText="1"/>
    </xf>
    <xf numFmtId="0" fontId="3" fillId="0" borderId="5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vertical="top" wrapText="1"/>
    </xf>
    <xf numFmtId="0" fontId="4" fillId="0" borderId="18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vertical="top" wrapText="1"/>
    </xf>
    <xf numFmtId="0" fontId="1" fillId="0" borderId="17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center" wrapText="1"/>
    </xf>
    <xf numFmtId="165" fontId="2" fillId="0" borderId="2" xfId="0" applyNumberFormat="1" applyFont="1" applyFill="1" applyBorder="1" applyAlignment="1">
      <alignment vertical="top" wrapText="1"/>
    </xf>
    <xf numFmtId="166" fontId="2" fillId="0" borderId="2" xfId="0" applyNumberFormat="1" applyFont="1" applyFill="1" applyBorder="1" applyAlignment="1">
      <alignment vertical="top" wrapText="1"/>
    </xf>
    <xf numFmtId="49" fontId="1" fillId="0" borderId="2" xfId="0" applyNumberFormat="1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vertical="top" wrapText="1"/>
    </xf>
    <xf numFmtId="49" fontId="4" fillId="0" borderId="2" xfId="0" applyNumberFormat="1" applyFont="1" applyFill="1" applyBorder="1" applyAlignment="1">
      <alignment horizontal="center" vertical="top" wrapText="1"/>
    </xf>
    <xf numFmtId="165" fontId="4" fillId="0" borderId="2" xfId="0" applyNumberFormat="1" applyFont="1" applyFill="1" applyBorder="1" applyAlignment="1">
      <alignment horizontal="right" vertical="top" wrapText="1"/>
    </xf>
    <xf numFmtId="0" fontId="2" fillId="0" borderId="2" xfId="0" applyFont="1" applyFill="1" applyBorder="1" applyAlignment="1">
      <alignment vertical="top" wrapText="1"/>
    </xf>
    <xf numFmtId="49" fontId="2" fillId="0" borderId="2" xfId="0" applyNumberFormat="1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167" fontId="1" fillId="0" borderId="2" xfId="1" applyNumberFormat="1" applyFont="1" applyFill="1" applyBorder="1" applyAlignment="1">
      <alignment horizontal="right" vertical="top" wrapText="1"/>
    </xf>
    <xf numFmtId="0" fontId="7" fillId="0" borderId="2" xfId="0" applyFont="1" applyFill="1" applyBorder="1" applyAlignment="1">
      <alignment vertical="top" wrapText="1"/>
    </xf>
    <xf numFmtId="0" fontId="7" fillId="0" borderId="2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 vertical="top" wrapText="1"/>
    </xf>
    <xf numFmtId="0" fontId="0" fillId="0" borderId="0" xfId="0" applyFont="1" applyFill="1" applyAlignment="1">
      <alignment vertical="top" wrapText="1"/>
    </xf>
    <xf numFmtId="0" fontId="1" fillId="0" borderId="5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top" wrapText="1"/>
    </xf>
    <xf numFmtId="0" fontId="1" fillId="0" borderId="15" xfId="0" applyFont="1" applyFill="1" applyBorder="1" applyAlignment="1">
      <alignment vertical="top" wrapText="1"/>
    </xf>
    <xf numFmtId="49" fontId="1" fillId="0" borderId="15" xfId="0" applyNumberFormat="1" applyFont="1" applyFill="1" applyBorder="1" applyAlignment="1">
      <alignment horizontal="center" vertical="top" wrapText="1"/>
    </xf>
    <xf numFmtId="166" fontId="3" fillId="0" borderId="2" xfId="0" applyNumberFormat="1" applyFont="1" applyFill="1" applyBorder="1" applyAlignment="1">
      <alignment horizontal="right" vertical="top" wrapText="1"/>
    </xf>
    <xf numFmtId="166" fontId="1" fillId="0" borderId="0" xfId="0" applyNumberFormat="1" applyFont="1" applyFill="1" applyAlignment="1">
      <alignment vertical="top" wrapText="1"/>
    </xf>
    <xf numFmtId="166" fontId="3" fillId="0" borderId="15" xfId="0" applyNumberFormat="1" applyFont="1" applyFill="1" applyBorder="1" applyAlignment="1">
      <alignment horizontal="right" vertical="top" wrapText="1"/>
    </xf>
    <xf numFmtId="165" fontId="1" fillId="0" borderId="15" xfId="0" applyNumberFormat="1" applyFont="1" applyFill="1" applyBorder="1" applyAlignment="1">
      <alignment horizontal="right" vertical="top" wrapText="1"/>
    </xf>
    <xf numFmtId="165" fontId="4" fillId="0" borderId="2" xfId="0" applyNumberFormat="1" applyFont="1" applyFill="1" applyBorder="1" applyAlignment="1">
      <alignment horizontal="right" vertical="center" wrapText="1"/>
    </xf>
    <xf numFmtId="165" fontId="1" fillId="0" borderId="2" xfId="0" applyNumberFormat="1" applyFont="1" applyFill="1" applyBorder="1" applyAlignment="1">
      <alignment horizontal="right" vertical="top" wrapText="1"/>
    </xf>
    <xf numFmtId="165" fontId="2" fillId="0" borderId="2" xfId="0" applyNumberFormat="1" applyFont="1" applyFill="1" applyBorder="1" applyAlignment="1">
      <alignment horizontal="right" vertical="top" wrapText="1"/>
    </xf>
    <xf numFmtId="165" fontId="7" fillId="0" borderId="2" xfId="0" applyNumberFormat="1" applyFont="1" applyFill="1" applyBorder="1" applyAlignment="1">
      <alignment horizontal="right" vertical="top" wrapText="1"/>
    </xf>
    <xf numFmtId="168" fontId="3" fillId="0" borderId="2" xfId="0" applyNumberFormat="1" applyFont="1" applyFill="1" applyBorder="1" applyAlignment="1">
      <alignment horizontal="right" vertical="top" wrapText="1"/>
    </xf>
    <xf numFmtId="168" fontId="1" fillId="0" borderId="2" xfId="0" applyNumberFormat="1" applyFont="1" applyFill="1" applyBorder="1" applyAlignment="1">
      <alignment vertical="top" wrapText="1"/>
    </xf>
    <xf numFmtId="49" fontId="1" fillId="0" borderId="4" xfId="0" applyNumberFormat="1" applyFont="1" applyFill="1" applyBorder="1" applyAlignment="1">
      <alignment horizontal="center" vertical="top" wrapText="1"/>
    </xf>
    <xf numFmtId="165" fontId="3" fillId="0" borderId="19" xfId="0" applyNumberFormat="1" applyFont="1" applyFill="1" applyBorder="1" applyAlignment="1">
      <alignment horizontal="right" vertical="top" wrapText="1"/>
    </xf>
    <xf numFmtId="0" fontId="1" fillId="0" borderId="6" xfId="0" applyFont="1" applyFill="1" applyBorder="1" applyAlignment="1">
      <alignment vertical="top" wrapText="1"/>
    </xf>
    <xf numFmtId="0" fontId="4" fillId="0" borderId="2" xfId="0" applyFont="1" applyFill="1" applyBorder="1" applyAlignment="1">
      <alignment vertical="top"/>
    </xf>
    <xf numFmtId="0" fontId="10" fillId="0" borderId="0" xfId="0" applyFont="1" applyFill="1" applyAlignment="1">
      <alignment vertical="top" wrapText="1"/>
    </xf>
    <xf numFmtId="0" fontId="0" fillId="0" borderId="0" xfId="0" applyFont="1" applyFill="1" applyAlignment="1">
      <alignment vertical="top" wrapText="1"/>
    </xf>
    <xf numFmtId="0" fontId="1" fillId="0" borderId="0" xfId="0" applyFont="1" applyFill="1" applyBorder="1" applyAlignment="1">
      <alignment horizontal="right" vertical="center" wrapText="1"/>
    </xf>
    <xf numFmtId="0" fontId="0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center" vertical="center" wrapText="1"/>
    </xf>
    <xf numFmtId="165" fontId="1" fillId="0" borderId="16" xfId="0" applyNumberFormat="1" applyFont="1" applyFill="1" applyBorder="1" applyAlignment="1">
      <alignment horizontal="right" vertical="top" wrapText="1"/>
    </xf>
    <xf numFmtId="165" fontId="1" fillId="0" borderId="16" xfId="0" applyNumberFormat="1" applyFont="1" applyFill="1" applyBorder="1" applyAlignment="1">
      <alignment vertical="top" wrapText="1"/>
    </xf>
    <xf numFmtId="165" fontId="9" fillId="0" borderId="2" xfId="0" applyNumberFormat="1" applyFont="1" applyFill="1" applyBorder="1" applyAlignment="1">
      <alignment horizontal="right" vertical="top" wrapText="1"/>
    </xf>
    <xf numFmtId="165" fontId="2" fillId="2" borderId="2" xfId="0" applyNumberFormat="1" applyFont="1" applyFill="1" applyBorder="1" applyAlignment="1">
      <alignment horizontal="right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colors>
    <mruColors>
      <color rgb="FFCC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P54"/>
  <sheetViews>
    <sheetView tabSelected="1" zoomScaleNormal="100" zoomScaleSheetLayoutView="100" workbookViewId="0">
      <selection activeCell="U11" sqref="U11"/>
    </sheetView>
  </sheetViews>
  <sheetFormatPr defaultRowHeight="12.75" x14ac:dyDescent="0.2"/>
  <cols>
    <col min="1" max="1" width="0.1640625" customWidth="1"/>
    <col min="2" max="2" width="86.1640625" customWidth="1"/>
    <col min="3" max="3" width="15.83203125" hidden="1" customWidth="1"/>
    <col min="4" max="5" width="9.33203125" customWidth="1"/>
    <col min="6" max="6" width="0.1640625" hidden="1" customWidth="1"/>
    <col min="7" max="7" width="10.33203125" hidden="1" customWidth="1"/>
    <col min="8" max="8" width="16.83203125" style="82" customWidth="1"/>
    <col min="9" max="9" width="20" customWidth="1"/>
    <col min="10" max="10" width="17.33203125" customWidth="1"/>
    <col min="11" max="11" width="15.6640625" customWidth="1"/>
    <col min="12" max="12" width="14.6640625" customWidth="1"/>
  </cols>
  <sheetData>
    <row r="1" spans="1:12" ht="16.5" customHeight="1" x14ac:dyDescent="0.2">
      <c r="J1" s="43"/>
    </row>
    <row r="2" spans="1:12" ht="16.5" hidden="1" customHeight="1" x14ac:dyDescent="0.2">
      <c r="J2" s="101"/>
      <c r="K2" s="102"/>
      <c r="L2" s="102"/>
    </row>
    <row r="3" spans="1:12" ht="36.75" hidden="1" customHeight="1" x14ac:dyDescent="0.2">
      <c r="J3" s="102"/>
      <c r="K3" s="102"/>
      <c r="L3" s="102"/>
    </row>
    <row r="4" spans="1:12" ht="52.5" customHeight="1" x14ac:dyDescent="0.2">
      <c r="A4" s="19"/>
      <c r="B4" s="105" t="s">
        <v>72</v>
      </c>
      <c r="C4" s="105"/>
      <c r="D4" s="105"/>
      <c r="E4" s="105"/>
      <c r="F4" s="105"/>
      <c r="G4" s="105"/>
      <c r="H4" s="105"/>
      <c r="I4" s="105"/>
      <c r="J4" s="105"/>
      <c r="K4" s="105"/>
      <c r="L4" s="42"/>
    </row>
    <row r="5" spans="1:12" ht="25.5" customHeight="1" x14ac:dyDescent="0.2">
      <c r="A5" s="2"/>
      <c r="B5" s="2"/>
      <c r="C5" s="2"/>
      <c r="D5" s="2"/>
      <c r="E5" s="2"/>
      <c r="F5" s="2"/>
      <c r="G5" s="2"/>
      <c r="H5" s="2"/>
      <c r="I5" s="2"/>
      <c r="J5" s="1"/>
      <c r="K5" s="104"/>
      <c r="L5" s="104"/>
    </row>
    <row r="6" spans="1:12" ht="16.5" thickBot="1" x14ac:dyDescent="0.25">
      <c r="A6" s="103"/>
      <c r="B6" s="103"/>
      <c r="C6" s="103"/>
      <c r="D6" s="103"/>
      <c r="E6" s="103"/>
      <c r="F6" s="103"/>
      <c r="G6" s="103"/>
      <c r="H6" s="103"/>
      <c r="I6" s="103"/>
      <c r="J6" s="1"/>
      <c r="L6" s="43" t="s">
        <v>1</v>
      </c>
    </row>
    <row r="7" spans="1:12" ht="94.5" customHeight="1" thickTop="1" thickBot="1" x14ac:dyDescent="0.25">
      <c r="A7" s="20" t="s">
        <v>2</v>
      </c>
      <c r="B7" s="65" t="s">
        <v>3</v>
      </c>
      <c r="C7" s="28" t="s">
        <v>4</v>
      </c>
      <c r="D7" s="65" t="s">
        <v>5</v>
      </c>
      <c r="E7" s="65" t="s">
        <v>6</v>
      </c>
      <c r="F7" s="62" t="s">
        <v>7</v>
      </c>
      <c r="G7" s="28" t="s">
        <v>8</v>
      </c>
      <c r="H7" s="83" t="s">
        <v>73</v>
      </c>
      <c r="I7" s="65" t="s">
        <v>74</v>
      </c>
      <c r="J7" s="65" t="s">
        <v>75</v>
      </c>
      <c r="K7" s="65" t="s">
        <v>64</v>
      </c>
      <c r="L7" s="65" t="s">
        <v>61</v>
      </c>
    </row>
    <row r="8" spans="1:12" ht="23.25" customHeight="1" thickTop="1" x14ac:dyDescent="0.2">
      <c r="A8" s="21"/>
      <c r="B8" s="63" t="s">
        <v>58</v>
      </c>
      <c r="C8" s="18"/>
      <c r="D8" s="65"/>
      <c r="E8" s="65"/>
      <c r="F8" s="65"/>
      <c r="G8" s="18"/>
      <c r="H8" s="109">
        <f>H9+H18+H20+H22+H27+H31+H37+H41+H46+H49+H51</f>
        <v>889338.50269999995</v>
      </c>
      <c r="I8" s="93">
        <f>I9+I18+I20+I22+I27+I31+I37+I41+I46+I49+I51</f>
        <v>960726.17569000006</v>
      </c>
      <c r="J8" s="93">
        <f>J9+J18+J20+J22+J27+J31+J37+J41+J46+J49+J51</f>
        <v>952948.7326000001</v>
      </c>
      <c r="K8" s="68">
        <f>H8/I8*100</f>
        <v>92.569404811029628</v>
      </c>
      <c r="L8" s="69">
        <f>SUM(J8/I8*100)</f>
        <v>99.19046203936162</v>
      </c>
    </row>
    <row r="9" spans="1:12" ht="15.75" x14ac:dyDescent="0.2">
      <c r="A9" s="22"/>
      <c r="B9" s="64" t="s">
        <v>43</v>
      </c>
      <c r="C9" s="29"/>
      <c r="D9" s="66" t="s">
        <v>14</v>
      </c>
      <c r="E9" s="67"/>
      <c r="F9" s="67"/>
      <c r="G9" s="29"/>
      <c r="H9" s="91">
        <f>H10+H11+H12+H14+H16+H17+H15+H13</f>
        <v>64109.715270000001</v>
      </c>
      <c r="I9" s="91">
        <f>I10+I11+I12+I14+I16+I17+I15+I13</f>
        <v>72177.690879999995</v>
      </c>
      <c r="J9" s="91">
        <f>J10+J11+J12+J14+J16+J17+J15+J13</f>
        <v>71142.827310000008</v>
      </c>
      <c r="K9" s="68">
        <f t="shared" ref="K9:K10" si="0">H9/I9*100</f>
        <v>88.822064668966036</v>
      </c>
      <c r="L9" s="69">
        <f t="shared" ref="L9:L10" si="1">SUM(J9/I9*100)</f>
        <v>98.566227933613845</v>
      </c>
    </row>
    <row r="10" spans="1:12" ht="31.5" customHeight="1" x14ac:dyDescent="0.2">
      <c r="A10" s="3" t="s">
        <v>0</v>
      </c>
      <c r="B10" s="4" t="s">
        <v>39</v>
      </c>
      <c r="C10" s="27">
        <v>908</v>
      </c>
      <c r="D10" s="9" t="s">
        <v>14</v>
      </c>
      <c r="E10" s="9" t="s">
        <v>15</v>
      </c>
      <c r="F10" s="9" t="s">
        <v>0</v>
      </c>
      <c r="G10" s="44" t="s">
        <v>0</v>
      </c>
      <c r="H10" s="17">
        <v>1998.5315000000001</v>
      </c>
      <c r="I10" s="92">
        <v>2309.1</v>
      </c>
      <c r="J10" s="39">
        <v>2297.13292</v>
      </c>
      <c r="K10" s="39">
        <f t="shared" si="0"/>
        <v>86.550236022692829</v>
      </c>
      <c r="L10" s="40">
        <f t="shared" si="1"/>
        <v>99.481742670304456</v>
      </c>
    </row>
    <row r="11" spans="1:12" ht="47.25" x14ac:dyDescent="0.2">
      <c r="A11" s="14" t="s">
        <v>0</v>
      </c>
      <c r="B11" s="4" t="s">
        <v>41</v>
      </c>
      <c r="C11" s="27">
        <v>901</v>
      </c>
      <c r="D11" s="9" t="s">
        <v>14</v>
      </c>
      <c r="E11" s="9" t="s">
        <v>16</v>
      </c>
      <c r="F11" s="9" t="s">
        <v>0</v>
      </c>
      <c r="G11" s="44" t="s">
        <v>0</v>
      </c>
      <c r="H11" s="17">
        <v>3492.5087100000001</v>
      </c>
      <c r="I11" s="92">
        <v>4204.4331300000003</v>
      </c>
      <c r="J11" s="39">
        <v>4133.6881599999997</v>
      </c>
      <c r="K11" s="39">
        <f>H11/I11*100</f>
        <v>83.067291166550191</v>
      </c>
      <c r="L11" s="40">
        <f>SUM(J11/I11*100)</f>
        <v>98.31737197827664</v>
      </c>
    </row>
    <row r="12" spans="1:12" ht="48" customHeight="1" x14ac:dyDescent="0.2">
      <c r="A12" s="14" t="s">
        <v>0</v>
      </c>
      <c r="B12" s="4" t="s">
        <v>44</v>
      </c>
      <c r="C12" s="27">
        <v>908</v>
      </c>
      <c r="D12" s="9" t="s">
        <v>14</v>
      </c>
      <c r="E12" s="9" t="s">
        <v>9</v>
      </c>
      <c r="F12" s="9" t="s">
        <v>0</v>
      </c>
      <c r="G12" s="44" t="s">
        <v>0</v>
      </c>
      <c r="H12" s="39">
        <v>33624.586450000003</v>
      </c>
      <c r="I12" s="92">
        <v>35646.208789999997</v>
      </c>
      <c r="J12" s="39">
        <v>34958.804830000001</v>
      </c>
      <c r="K12" s="39">
        <f>H12/I12*100</f>
        <v>94.328646976429283</v>
      </c>
      <c r="L12" s="40">
        <f>SUM(J12/I12*100)</f>
        <v>98.071593071651321</v>
      </c>
    </row>
    <row r="13" spans="1:12" ht="20.25" customHeight="1" x14ac:dyDescent="0.2">
      <c r="A13" s="6"/>
      <c r="B13" s="99" t="s">
        <v>76</v>
      </c>
      <c r="C13" s="5">
        <v>908</v>
      </c>
      <c r="D13" s="7" t="s">
        <v>14</v>
      </c>
      <c r="E13" s="97" t="s">
        <v>12</v>
      </c>
      <c r="F13" s="15" t="s">
        <v>45</v>
      </c>
      <c r="G13" s="13">
        <v>244</v>
      </c>
      <c r="H13" s="98">
        <v>32.46</v>
      </c>
      <c r="I13" s="98">
        <v>0</v>
      </c>
      <c r="J13" s="39">
        <v>0</v>
      </c>
      <c r="K13" s="39">
        <v>0</v>
      </c>
      <c r="L13" s="40">
        <v>0</v>
      </c>
    </row>
    <row r="14" spans="1:12" ht="32.25" customHeight="1" x14ac:dyDescent="0.2">
      <c r="A14" s="3" t="s">
        <v>0</v>
      </c>
      <c r="B14" s="4" t="s">
        <v>33</v>
      </c>
      <c r="C14" s="27">
        <v>903</v>
      </c>
      <c r="D14" s="9" t="s">
        <v>14</v>
      </c>
      <c r="E14" s="9" t="s">
        <v>17</v>
      </c>
      <c r="F14" s="9" t="s">
        <v>0</v>
      </c>
      <c r="G14" s="44" t="s">
        <v>0</v>
      </c>
      <c r="H14" s="17">
        <v>9522.9089299999996</v>
      </c>
      <c r="I14" s="92">
        <v>10940.71</v>
      </c>
      <c r="J14" s="39">
        <v>10919.70141</v>
      </c>
      <c r="K14" s="39">
        <f>H14/I14*100</f>
        <v>87.041050626513268</v>
      </c>
      <c r="L14" s="40">
        <f>SUM(J14/I14*100)</f>
        <v>99.807977818624209</v>
      </c>
    </row>
    <row r="15" spans="1:12" s="52" customFormat="1" ht="15.75" x14ac:dyDescent="0.2">
      <c r="A15" s="41"/>
      <c r="B15" s="38" t="s">
        <v>62</v>
      </c>
      <c r="C15" s="27"/>
      <c r="D15" s="70" t="s">
        <v>14</v>
      </c>
      <c r="E15" s="70" t="s">
        <v>11</v>
      </c>
      <c r="F15" s="9"/>
      <c r="G15" s="44"/>
      <c r="H15" s="17">
        <v>4415.8878599999998</v>
      </c>
      <c r="I15" s="17">
        <v>0</v>
      </c>
      <c r="J15" s="39">
        <v>0</v>
      </c>
      <c r="K15" s="39">
        <v>0</v>
      </c>
      <c r="L15" s="40">
        <v>0</v>
      </c>
    </row>
    <row r="16" spans="1:12" ht="21" hidden="1" customHeight="1" x14ac:dyDescent="0.2">
      <c r="A16" s="14" t="s">
        <v>0</v>
      </c>
      <c r="B16" s="4" t="s">
        <v>34</v>
      </c>
      <c r="C16" s="27">
        <v>903</v>
      </c>
      <c r="D16" s="9" t="s">
        <v>14</v>
      </c>
      <c r="E16" s="9" t="s">
        <v>35</v>
      </c>
      <c r="F16" s="9" t="s">
        <v>0</v>
      </c>
      <c r="G16" s="44" t="s">
        <v>0</v>
      </c>
      <c r="H16" s="17">
        <v>0</v>
      </c>
      <c r="I16" s="95">
        <v>0</v>
      </c>
      <c r="J16" s="96">
        <v>0</v>
      </c>
      <c r="K16" s="39">
        <v>0</v>
      </c>
      <c r="L16" s="40">
        <v>0</v>
      </c>
    </row>
    <row r="17" spans="1:16" ht="20.25" customHeight="1" x14ac:dyDescent="0.2">
      <c r="A17" s="14" t="s">
        <v>0</v>
      </c>
      <c r="B17" s="4" t="s">
        <v>36</v>
      </c>
      <c r="C17" s="27">
        <v>902</v>
      </c>
      <c r="D17" s="8" t="s">
        <v>14</v>
      </c>
      <c r="E17" s="9">
        <v>13</v>
      </c>
      <c r="F17" s="9" t="s">
        <v>0</v>
      </c>
      <c r="G17" s="44" t="s">
        <v>0</v>
      </c>
      <c r="H17" s="17">
        <v>11022.831819999999</v>
      </c>
      <c r="I17" s="12">
        <v>19077.238959999999</v>
      </c>
      <c r="J17" s="39">
        <v>18833.49999</v>
      </c>
      <c r="K17" s="39">
        <f>H17/I17*100</f>
        <v>57.780016506120234</v>
      </c>
      <c r="L17" s="40">
        <f>SUM(J17/I17*100)</f>
        <v>98.722357200058894</v>
      </c>
    </row>
    <row r="18" spans="1:16" ht="18.75" hidden="1" customHeight="1" x14ac:dyDescent="0.2">
      <c r="A18" s="23"/>
      <c r="B18" s="71" t="s">
        <v>40</v>
      </c>
      <c r="C18" s="31">
        <v>908</v>
      </c>
      <c r="D18" s="72" t="s">
        <v>15</v>
      </c>
      <c r="E18" s="72"/>
      <c r="F18" s="66"/>
      <c r="G18" s="45"/>
      <c r="H18" s="73">
        <f>H19</f>
        <v>0</v>
      </c>
      <c r="I18" s="73">
        <f>I19</f>
        <v>0</v>
      </c>
      <c r="J18" s="73">
        <f>J19</f>
        <v>0</v>
      </c>
      <c r="K18" s="68">
        <v>0</v>
      </c>
      <c r="L18" s="69">
        <v>0</v>
      </c>
    </row>
    <row r="19" spans="1:16" ht="15.75" hidden="1" customHeight="1" x14ac:dyDescent="0.2">
      <c r="A19" s="23"/>
      <c r="B19" s="4" t="s">
        <v>42</v>
      </c>
      <c r="C19" s="27">
        <v>908</v>
      </c>
      <c r="D19" s="8" t="s">
        <v>15</v>
      </c>
      <c r="E19" s="8" t="s">
        <v>16</v>
      </c>
      <c r="F19" s="9"/>
      <c r="G19" s="44"/>
      <c r="H19" s="87"/>
      <c r="I19" s="17">
        <v>0</v>
      </c>
      <c r="J19" s="40">
        <v>0</v>
      </c>
      <c r="K19" s="39">
        <v>0</v>
      </c>
      <c r="L19" s="40">
        <v>0</v>
      </c>
    </row>
    <row r="20" spans="1:16" ht="15.75" x14ac:dyDescent="0.2">
      <c r="A20" s="3"/>
      <c r="B20" s="100" t="s">
        <v>24</v>
      </c>
      <c r="C20" s="31">
        <v>907</v>
      </c>
      <c r="D20" s="66" t="s">
        <v>16</v>
      </c>
      <c r="E20" s="66" t="s">
        <v>0</v>
      </c>
      <c r="F20" s="66" t="s">
        <v>0</v>
      </c>
      <c r="G20" s="45" t="s">
        <v>0</v>
      </c>
      <c r="H20" s="73">
        <f>H21</f>
        <v>3781.2434899999998</v>
      </c>
      <c r="I20" s="73">
        <f>I21</f>
        <v>5553.2</v>
      </c>
      <c r="J20" s="73">
        <f>J21</f>
        <v>5538.5930099999996</v>
      </c>
      <c r="K20" s="68">
        <f t="shared" ref="K20:K21" si="2">H20/I20*100</f>
        <v>68.091253511488873</v>
      </c>
      <c r="L20" s="69">
        <f t="shared" ref="L20:L21" si="3">SUM(J20/I20*100)</f>
        <v>99.736962652164522</v>
      </c>
    </row>
    <row r="21" spans="1:16" ht="32.25" customHeight="1" x14ac:dyDescent="0.2">
      <c r="A21" s="3"/>
      <c r="B21" s="38" t="s">
        <v>71</v>
      </c>
      <c r="C21" s="27">
        <v>907</v>
      </c>
      <c r="D21" s="9" t="s">
        <v>16</v>
      </c>
      <c r="E21" s="9">
        <v>10</v>
      </c>
      <c r="F21" s="9" t="s">
        <v>0</v>
      </c>
      <c r="G21" s="44" t="s">
        <v>0</v>
      </c>
      <c r="H21" s="17">
        <v>3781.2434899999998</v>
      </c>
      <c r="I21" s="92">
        <v>5553.2</v>
      </c>
      <c r="J21" s="39">
        <v>5538.5930099999996</v>
      </c>
      <c r="K21" s="39">
        <f t="shared" si="2"/>
        <v>68.091253511488873</v>
      </c>
      <c r="L21" s="40">
        <f t="shared" si="3"/>
        <v>99.736962652164522</v>
      </c>
    </row>
    <row r="22" spans="1:16" ht="15.75" x14ac:dyDescent="0.2">
      <c r="A22" s="23"/>
      <c r="B22" s="74" t="s">
        <v>55</v>
      </c>
      <c r="C22" s="32"/>
      <c r="D22" s="75" t="s">
        <v>9</v>
      </c>
      <c r="E22" s="75"/>
      <c r="F22" s="76"/>
      <c r="G22" s="46"/>
      <c r="H22" s="93">
        <f>H23+H24+H26+H25</f>
        <v>3439.7274600000001</v>
      </c>
      <c r="I22" s="93">
        <f>I23+I24+I26+I25</f>
        <v>72451.812969999999</v>
      </c>
      <c r="J22" s="93">
        <f>J23+J24+J26+J25</f>
        <v>66172.592879999997</v>
      </c>
      <c r="K22" s="68">
        <f t="shared" ref="K22:K23" si="4">H22/I22*100</f>
        <v>4.7476071598433052</v>
      </c>
      <c r="L22" s="69">
        <f t="shared" ref="L22:L23" si="5">SUM(J22/I22*100)</f>
        <v>91.333246426007278</v>
      </c>
    </row>
    <row r="23" spans="1:16" ht="15.75" x14ac:dyDescent="0.2">
      <c r="A23" s="23"/>
      <c r="B23" s="38" t="s">
        <v>28</v>
      </c>
      <c r="C23" s="33">
        <v>908</v>
      </c>
      <c r="D23" s="70" t="s">
        <v>9</v>
      </c>
      <c r="E23" s="70" t="s">
        <v>12</v>
      </c>
      <c r="F23" s="77"/>
      <c r="G23" s="47"/>
      <c r="H23" s="17">
        <v>764.14981999999998</v>
      </c>
      <c r="I23" s="92">
        <v>1847</v>
      </c>
      <c r="J23" s="39">
        <v>1843.11402</v>
      </c>
      <c r="K23" s="39">
        <f t="shared" si="4"/>
        <v>41.372486193827825</v>
      </c>
      <c r="L23" s="40">
        <f t="shared" si="5"/>
        <v>99.789605847319976</v>
      </c>
    </row>
    <row r="24" spans="1:16" ht="15.75" x14ac:dyDescent="0.2">
      <c r="A24" s="23"/>
      <c r="B24" s="38" t="s">
        <v>60</v>
      </c>
      <c r="C24" s="33"/>
      <c r="D24" s="70" t="s">
        <v>9</v>
      </c>
      <c r="E24" s="70" t="s">
        <v>20</v>
      </c>
      <c r="F24" s="9"/>
      <c r="G24" s="47"/>
      <c r="H24" s="17">
        <v>1749.8420000000001</v>
      </c>
      <c r="I24" s="92">
        <v>2592.6</v>
      </c>
      <c r="J24" s="39">
        <v>2592.6</v>
      </c>
      <c r="K24" s="39">
        <f t="shared" ref="K24:K26" si="6">H24/I24*100</f>
        <v>67.493712875106084</v>
      </c>
      <c r="L24" s="40">
        <f t="shared" ref="L24:L26" si="7">SUM(J24/I24*100)</f>
        <v>100</v>
      </c>
    </row>
    <row r="25" spans="1:16" ht="15.75" x14ac:dyDescent="0.2">
      <c r="A25" s="23"/>
      <c r="B25" s="38" t="s">
        <v>59</v>
      </c>
      <c r="C25" s="33"/>
      <c r="D25" s="70" t="s">
        <v>9</v>
      </c>
      <c r="E25" s="70" t="s">
        <v>13</v>
      </c>
      <c r="F25" s="9"/>
      <c r="G25" s="47"/>
      <c r="H25" s="92">
        <v>755.80580999999995</v>
      </c>
      <c r="I25" s="92">
        <v>48306.887060000001</v>
      </c>
      <c r="J25" s="39">
        <v>45731.54</v>
      </c>
      <c r="K25" s="39">
        <f t="shared" si="6"/>
        <v>1.5645922476048697</v>
      </c>
      <c r="L25" s="40">
        <f t="shared" si="7"/>
        <v>94.668778684080252</v>
      </c>
    </row>
    <row r="26" spans="1:16" ht="21" customHeight="1" x14ac:dyDescent="0.2">
      <c r="A26" s="23"/>
      <c r="B26" s="4" t="s">
        <v>29</v>
      </c>
      <c r="C26" s="33">
        <v>908</v>
      </c>
      <c r="D26" s="8" t="s">
        <v>9</v>
      </c>
      <c r="E26" s="8" t="s">
        <v>30</v>
      </c>
      <c r="F26" s="9"/>
      <c r="G26" s="47"/>
      <c r="H26" s="17">
        <v>169.92983000000001</v>
      </c>
      <c r="I26" s="92">
        <v>19705.32591</v>
      </c>
      <c r="J26" s="39">
        <v>16005.33886</v>
      </c>
      <c r="K26" s="39">
        <f t="shared" si="6"/>
        <v>0.86235483125790124</v>
      </c>
      <c r="L26" s="40">
        <f t="shared" si="7"/>
        <v>81.223416111466889</v>
      </c>
    </row>
    <row r="27" spans="1:16" ht="15" customHeight="1" x14ac:dyDescent="0.2">
      <c r="A27" s="24"/>
      <c r="B27" s="71" t="s">
        <v>31</v>
      </c>
      <c r="C27" s="32">
        <v>908</v>
      </c>
      <c r="D27" s="72" t="s">
        <v>12</v>
      </c>
      <c r="E27" s="72"/>
      <c r="F27" s="66"/>
      <c r="G27" s="46"/>
      <c r="H27" s="73">
        <f>H28+H29+H30</f>
        <v>15013.021980000001</v>
      </c>
      <c r="I27" s="73">
        <f>I29+I28+I30</f>
        <v>21373.518390000001</v>
      </c>
      <c r="J27" s="73">
        <f>J30+J29+J28</f>
        <v>21373.078540000002</v>
      </c>
      <c r="K27" s="68">
        <f>H27/I27*100</f>
        <v>70.241228917294791</v>
      </c>
      <c r="L27" s="69">
        <f t="shared" ref="L27" si="8">SUM(J27/I27*100)</f>
        <v>99.9979420795773</v>
      </c>
    </row>
    <row r="28" spans="1:16" s="81" customFormat="1" ht="16.5" customHeight="1" x14ac:dyDescent="0.2">
      <c r="A28" s="24"/>
      <c r="B28" s="59" t="s">
        <v>67</v>
      </c>
      <c r="C28" s="32"/>
      <c r="D28" s="53" t="s">
        <v>12</v>
      </c>
      <c r="E28" s="53" t="s">
        <v>14</v>
      </c>
      <c r="F28" s="60"/>
      <c r="G28" s="46"/>
      <c r="H28" s="92">
        <v>1000</v>
      </c>
      <c r="I28" s="106">
        <v>16674.11435</v>
      </c>
      <c r="J28" s="107">
        <v>16673.674500000001</v>
      </c>
      <c r="K28" s="39">
        <f t="shared" ref="K28" si="9">H28/I28*100</f>
        <v>5.9973200315733717</v>
      </c>
      <c r="L28" s="54">
        <f>J28/I28*100</f>
        <v>99.997362078784121</v>
      </c>
    </row>
    <row r="29" spans="1:16" ht="16.5" customHeight="1" x14ac:dyDescent="0.2">
      <c r="A29" s="23"/>
      <c r="B29" s="4" t="s">
        <v>32</v>
      </c>
      <c r="C29" s="33">
        <v>908</v>
      </c>
      <c r="D29" s="8" t="s">
        <v>12</v>
      </c>
      <c r="E29" s="8" t="s">
        <v>15</v>
      </c>
      <c r="F29" s="9"/>
      <c r="G29" s="47"/>
      <c r="H29" s="17">
        <v>4509.3831700000001</v>
      </c>
      <c r="I29" s="92">
        <v>0</v>
      </c>
      <c r="J29" s="39">
        <v>0</v>
      </c>
      <c r="K29" s="39">
        <v>0</v>
      </c>
      <c r="L29" s="40">
        <v>0</v>
      </c>
    </row>
    <row r="30" spans="1:16" s="81" customFormat="1" ht="16.5" customHeight="1" x14ac:dyDescent="0.2">
      <c r="A30" s="23"/>
      <c r="B30" s="61" t="s">
        <v>66</v>
      </c>
      <c r="C30" s="33"/>
      <c r="D30" s="37" t="s">
        <v>12</v>
      </c>
      <c r="E30" s="37" t="s">
        <v>16</v>
      </c>
      <c r="F30" s="58"/>
      <c r="G30" s="47"/>
      <c r="H30" s="17">
        <v>9503.6388100000004</v>
      </c>
      <c r="I30" s="92">
        <v>4699.4040400000004</v>
      </c>
      <c r="J30" s="39">
        <v>4699.4040400000004</v>
      </c>
      <c r="K30" s="39">
        <f t="shared" ref="K30:K32" si="10">H30/I30*100</f>
        <v>202.23072391962279</v>
      </c>
      <c r="L30" s="40">
        <f>J30/I30*100</f>
        <v>100</v>
      </c>
    </row>
    <row r="31" spans="1:16" ht="19.5" customHeight="1" x14ac:dyDescent="0.2">
      <c r="A31" s="24"/>
      <c r="B31" s="71" t="s">
        <v>56</v>
      </c>
      <c r="C31" s="32"/>
      <c r="D31" s="72" t="s">
        <v>11</v>
      </c>
      <c r="E31" s="72"/>
      <c r="F31" s="66"/>
      <c r="G31" s="46"/>
      <c r="H31" s="94">
        <f>H32+H33+H35+H36+H34</f>
        <v>631695.44811</v>
      </c>
      <c r="I31" s="94">
        <f>I32+I33+I35+I36+I34</f>
        <v>606471.69941</v>
      </c>
      <c r="J31" s="94">
        <f>J32+J33+J35+J36+J34</f>
        <v>606256.08519000001</v>
      </c>
      <c r="K31" s="68">
        <f t="shared" si="10"/>
        <v>104.15909740298494</v>
      </c>
      <c r="L31" s="69">
        <f t="shared" ref="L31:L32" si="11">SUM(J31/I31*100)</f>
        <v>99.964447768921488</v>
      </c>
      <c r="P31" s="57"/>
    </row>
    <row r="32" spans="1:16" ht="20.25" customHeight="1" x14ac:dyDescent="0.2">
      <c r="A32" s="25" t="s">
        <v>0</v>
      </c>
      <c r="B32" s="4" t="s">
        <v>25</v>
      </c>
      <c r="C32" s="34">
        <v>905</v>
      </c>
      <c r="D32" s="9" t="s">
        <v>11</v>
      </c>
      <c r="E32" s="9" t="s">
        <v>14</v>
      </c>
      <c r="F32" s="9" t="s">
        <v>0</v>
      </c>
      <c r="G32" s="48" t="s">
        <v>0</v>
      </c>
      <c r="H32" s="17">
        <v>224513.13767</v>
      </c>
      <c r="I32" s="92">
        <v>189757.15</v>
      </c>
      <c r="J32" s="92">
        <v>189756.94154999999</v>
      </c>
      <c r="K32" s="39">
        <f t="shared" si="10"/>
        <v>118.31603587532801</v>
      </c>
      <c r="L32" s="40">
        <f t="shared" si="11"/>
        <v>99.999890149066843</v>
      </c>
    </row>
    <row r="33" spans="1:12" ht="14.25" customHeight="1" x14ac:dyDescent="0.2">
      <c r="A33" s="14" t="s">
        <v>0</v>
      </c>
      <c r="B33" s="4" t="s">
        <v>19</v>
      </c>
      <c r="C33" s="27">
        <v>902</v>
      </c>
      <c r="D33" s="9" t="s">
        <v>11</v>
      </c>
      <c r="E33" s="9" t="s">
        <v>15</v>
      </c>
      <c r="F33" s="9" t="s">
        <v>0</v>
      </c>
      <c r="G33" s="44" t="s">
        <v>0</v>
      </c>
      <c r="H33" s="17">
        <v>333825.83814000001</v>
      </c>
      <c r="I33" s="92">
        <v>360894.13389</v>
      </c>
      <c r="J33" s="39">
        <v>360889.75581</v>
      </c>
      <c r="K33" s="39">
        <f>H33/I33*100</f>
        <v>92.499657598133638</v>
      </c>
      <c r="L33" s="40">
        <f>SUM(J33/I33*100)</f>
        <v>99.998786879699935</v>
      </c>
    </row>
    <row r="34" spans="1:12" s="52" customFormat="1" ht="15.75" x14ac:dyDescent="0.2">
      <c r="A34" s="41"/>
      <c r="B34" s="38" t="s">
        <v>63</v>
      </c>
      <c r="C34" s="55"/>
      <c r="D34" s="70" t="s">
        <v>11</v>
      </c>
      <c r="E34" s="70" t="s">
        <v>16</v>
      </c>
      <c r="F34" s="9"/>
      <c r="G34" s="56"/>
      <c r="H34" s="17">
        <v>53464.802600000003</v>
      </c>
      <c r="I34" s="92">
        <v>32326.9</v>
      </c>
      <c r="J34" s="39">
        <v>32212.686460000001</v>
      </c>
      <c r="K34" s="39">
        <f t="shared" ref="K34:K35" si="12">H34/I34*100</f>
        <v>165.38796667790601</v>
      </c>
      <c r="L34" s="78">
        <f>J34/I34*100</f>
        <v>99.646691950047796</v>
      </c>
    </row>
    <row r="35" spans="1:12" ht="15.75" x14ac:dyDescent="0.2">
      <c r="A35" s="23"/>
      <c r="B35" s="38" t="s">
        <v>70</v>
      </c>
      <c r="C35" s="33">
        <v>908</v>
      </c>
      <c r="D35" s="8" t="s">
        <v>11</v>
      </c>
      <c r="E35" s="8" t="s">
        <v>11</v>
      </c>
      <c r="F35" s="9"/>
      <c r="G35" s="47"/>
      <c r="H35" s="17">
        <v>1436.846</v>
      </c>
      <c r="I35" s="92">
        <v>70</v>
      </c>
      <c r="J35" s="39">
        <v>70</v>
      </c>
      <c r="K35" s="39">
        <f t="shared" si="12"/>
        <v>2052.6371428571429</v>
      </c>
      <c r="L35" s="40">
        <f>SUM(J35/I35*100)</f>
        <v>100</v>
      </c>
    </row>
    <row r="36" spans="1:12" ht="21.75" customHeight="1" x14ac:dyDescent="0.2">
      <c r="A36" s="14" t="s">
        <v>0</v>
      </c>
      <c r="B36" s="4" t="s">
        <v>26</v>
      </c>
      <c r="C36" s="27">
        <v>905</v>
      </c>
      <c r="D36" s="9" t="s">
        <v>11</v>
      </c>
      <c r="E36" s="9" t="s">
        <v>13</v>
      </c>
      <c r="F36" s="9" t="s">
        <v>0</v>
      </c>
      <c r="G36" s="44" t="s">
        <v>0</v>
      </c>
      <c r="H36" s="17">
        <v>18454.823700000001</v>
      </c>
      <c r="I36" s="108">
        <v>23423.515520000001</v>
      </c>
      <c r="J36" s="39">
        <v>23326.701369999999</v>
      </c>
      <c r="K36" s="39">
        <f>H36/I36*100</f>
        <v>78.787591402505242</v>
      </c>
      <c r="L36" s="40">
        <f>SUM(J36/I36*100)</f>
        <v>99.586679677022275</v>
      </c>
    </row>
    <row r="37" spans="1:12" ht="15.75" x14ac:dyDescent="0.2">
      <c r="A37" s="26" t="s">
        <v>0</v>
      </c>
      <c r="B37" s="71" t="s">
        <v>54</v>
      </c>
      <c r="C37" s="31">
        <v>902</v>
      </c>
      <c r="D37" s="66" t="s">
        <v>20</v>
      </c>
      <c r="E37" s="66" t="s">
        <v>0</v>
      </c>
      <c r="F37" s="66" t="s">
        <v>0</v>
      </c>
      <c r="G37" s="45" t="s">
        <v>0</v>
      </c>
      <c r="H37" s="73">
        <f>H38+H39+H40</f>
        <v>116182.34215</v>
      </c>
      <c r="I37" s="73">
        <f>I38+I39+I40</f>
        <v>110500.43771</v>
      </c>
      <c r="J37" s="73">
        <f>J38+J39+J40</f>
        <v>110349.65687999999</v>
      </c>
      <c r="K37" s="68">
        <f t="shared" ref="K37:K38" si="13">H37/I37*100</f>
        <v>105.14197460005698</v>
      </c>
      <c r="L37" s="69">
        <f t="shared" ref="L37:L38" si="14">SUM(J37/I37*100)</f>
        <v>99.863547300694208</v>
      </c>
    </row>
    <row r="38" spans="1:12" ht="15.75" x14ac:dyDescent="0.2">
      <c r="A38" s="3" t="s">
        <v>0</v>
      </c>
      <c r="B38" s="4" t="s">
        <v>21</v>
      </c>
      <c r="C38" s="27">
        <v>902</v>
      </c>
      <c r="D38" s="9" t="s">
        <v>20</v>
      </c>
      <c r="E38" s="9" t="s">
        <v>14</v>
      </c>
      <c r="F38" s="9" t="s">
        <v>0</v>
      </c>
      <c r="G38" s="44" t="s">
        <v>0</v>
      </c>
      <c r="H38" s="17">
        <v>91739.425080000001</v>
      </c>
      <c r="I38" s="92">
        <v>83865.985220000002</v>
      </c>
      <c r="J38" s="39">
        <v>83824.783869999999</v>
      </c>
      <c r="K38" s="39">
        <f t="shared" si="13"/>
        <v>109.38812063001005</v>
      </c>
      <c r="L38" s="40">
        <f t="shared" si="14"/>
        <v>99.950872394938287</v>
      </c>
    </row>
    <row r="39" spans="1:12" ht="18" hidden="1" customHeight="1" x14ac:dyDescent="0.2">
      <c r="A39" s="3" t="s">
        <v>0</v>
      </c>
      <c r="B39" s="4" t="s">
        <v>22</v>
      </c>
      <c r="C39" s="27">
        <v>902</v>
      </c>
      <c r="D39" s="9" t="s">
        <v>20</v>
      </c>
      <c r="E39" s="9" t="s">
        <v>15</v>
      </c>
      <c r="F39" s="9" t="s">
        <v>0</v>
      </c>
      <c r="G39" s="44" t="s">
        <v>0</v>
      </c>
      <c r="H39" s="16">
        <v>0</v>
      </c>
      <c r="I39" s="17">
        <v>0</v>
      </c>
      <c r="J39" s="38">
        <v>0</v>
      </c>
      <c r="K39" s="39">
        <v>0</v>
      </c>
      <c r="L39" s="40">
        <v>0</v>
      </c>
    </row>
    <row r="40" spans="1:12" ht="15.75" x14ac:dyDescent="0.2">
      <c r="A40" s="14" t="s">
        <v>0</v>
      </c>
      <c r="B40" s="4" t="s">
        <v>23</v>
      </c>
      <c r="C40" s="27">
        <v>902</v>
      </c>
      <c r="D40" s="9" t="s">
        <v>20</v>
      </c>
      <c r="E40" s="9" t="s">
        <v>9</v>
      </c>
      <c r="F40" s="9" t="s">
        <v>0</v>
      </c>
      <c r="G40" s="44" t="s">
        <v>0</v>
      </c>
      <c r="H40" s="17">
        <v>24442.91707</v>
      </c>
      <c r="I40" s="92">
        <v>26634.45249</v>
      </c>
      <c r="J40" s="39">
        <v>26524.873009999999</v>
      </c>
      <c r="K40" s="39">
        <f>H40/I40*100</f>
        <v>91.771802251903551</v>
      </c>
      <c r="L40" s="40">
        <f>SUM(J40/I40*100)</f>
        <v>99.588579941558237</v>
      </c>
    </row>
    <row r="41" spans="1:12" ht="15.75" x14ac:dyDescent="0.2">
      <c r="A41" s="24"/>
      <c r="B41" s="71" t="s">
        <v>57</v>
      </c>
      <c r="C41" s="32"/>
      <c r="D41" s="66">
        <v>10</v>
      </c>
      <c r="E41" s="66"/>
      <c r="F41" s="66"/>
      <c r="G41" s="46"/>
      <c r="H41" s="73">
        <f>H42+H43+H44+H45</f>
        <v>39740.958239999993</v>
      </c>
      <c r="I41" s="73">
        <f>I42+I43+I44+I45</f>
        <v>52625.712330000002</v>
      </c>
      <c r="J41" s="73">
        <f>J42+J43+J44+J45</f>
        <v>52544.434790000007</v>
      </c>
      <c r="K41" s="68">
        <f t="shared" ref="K41:K42" si="15">H41/I41*100</f>
        <v>75.516238128609842</v>
      </c>
      <c r="L41" s="69">
        <f t="shared" ref="L41:L42" si="16">SUM(J41/I41*100)</f>
        <v>99.84555545872648</v>
      </c>
    </row>
    <row r="42" spans="1:12" ht="15.75" x14ac:dyDescent="0.2">
      <c r="A42" s="23"/>
      <c r="B42" s="4" t="s">
        <v>46</v>
      </c>
      <c r="C42" s="33">
        <v>908</v>
      </c>
      <c r="D42" s="8" t="s">
        <v>10</v>
      </c>
      <c r="E42" s="8" t="s">
        <v>14</v>
      </c>
      <c r="F42" s="9"/>
      <c r="G42" s="47"/>
      <c r="H42" s="17">
        <v>7661.9477900000002</v>
      </c>
      <c r="I42" s="92">
        <v>8373.1754299999993</v>
      </c>
      <c r="J42" s="39">
        <v>8373.1750300000003</v>
      </c>
      <c r="K42" s="39">
        <f t="shared" si="15"/>
        <v>91.505879150080119</v>
      </c>
      <c r="L42" s="40">
        <f t="shared" si="16"/>
        <v>99.999995222839871</v>
      </c>
    </row>
    <row r="43" spans="1:12" ht="19.5" customHeight="1" x14ac:dyDescent="0.2">
      <c r="A43" s="23"/>
      <c r="B43" s="4" t="s">
        <v>47</v>
      </c>
      <c r="C43" s="33">
        <v>908</v>
      </c>
      <c r="D43" s="8" t="s">
        <v>10</v>
      </c>
      <c r="E43" s="8" t="s">
        <v>16</v>
      </c>
      <c r="F43" s="9"/>
      <c r="G43" s="47"/>
      <c r="H43" s="17">
        <v>1858.078</v>
      </c>
      <c r="I43" s="92">
        <v>6705.1745600000004</v>
      </c>
      <c r="J43" s="39">
        <v>6705.1745600000004</v>
      </c>
      <c r="K43" s="39">
        <f>H43/I43*100</f>
        <v>27.71110555546819</v>
      </c>
      <c r="L43" s="40">
        <f>SUM(J43/I43*100)</f>
        <v>100</v>
      </c>
    </row>
    <row r="44" spans="1:12" ht="15.75" x14ac:dyDescent="0.2">
      <c r="A44" s="3" t="s">
        <v>0</v>
      </c>
      <c r="B44" s="4" t="s">
        <v>27</v>
      </c>
      <c r="C44" s="27">
        <v>905</v>
      </c>
      <c r="D44" s="9" t="s">
        <v>10</v>
      </c>
      <c r="E44" s="9" t="s">
        <v>9</v>
      </c>
      <c r="F44" s="9" t="s">
        <v>0</v>
      </c>
      <c r="G44" s="44" t="s">
        <v>0</v>
      </c>
      <c r="H44" s="17">
        <v>29643.762149999999</v>
      </c>
      <c r="I44" s="92">
        <v>36942.262340000001</v>
      </c>
      <c r="J44" s="39">
        <v>36862.326540000002</v>
      </c>
      <c r="K44" s="39">
        <f>H44/I44*100</f>
        <v>80.24349423208605</v>
      </c>
      <c r="L44" s="40">
        <f>SUM(J44/I44*100)</f>
        <v>99.783619640658969</v>
      </c>
    </row>
    <row r="45" spans="1:12" ht="15.75" x14ac:dyDescent="0.2">
      <c r="A45" s="23"/>
      <c r="B45" s="4" t="s">
        <v>48</v>
      </c>
      <c r="C45" s="33">
        <v>908</v>
      </c>
      <c r="D45" s="8" t="s">
        <v>10</v>
      </c>
      <c r="E45" s="8" t="s">
        <v>17</v>
      </c>
      <c r="F45" s="9"/>
      <c r="G45" s="47"/>
      <c r="H45" s="17">
        <v>577.1703</v>
      </c>
      <c r="I45" s="108">
        <v>605.1</v>
      </c>
      <c r="J45" s="39">
        <v>603.75865999999996</v>
      </c>
      <c r="K45" s="39">
        <f>H45/I45*100</f>
        <v>95.384283589489343</v>
      </c>
      <c r="L45" s="40">
        <f>SUM(J45/I45*100)</f>
        <v>99.778327549165411</v>
      </c>
    </row>
    <row r="46" spans="1:12" ht="15.75" x14ac:dyDescent="0.2">
      <c r="A46" s="24"/>
      <c r="B46" s="71" t="s">
        <v>49</v>
      </c>
      <c r="C46" s="32">
        <v>908</v>
      </c>
      <c r="D46" s="72" t="s">
        <v>35</v>
      </c>
      <c r="E46" s="72"/>
      <c r="F46" s="66"/>
      <c r="G46" s="46"/>
      <c r="H46" s="73">
        <f>H47+H48</f>
        <v>378.9</v>
      </c>
      <c r="I46" s="73">
        <f t="shared" ref="I46:J46" si="17">I47+I48</f>
        <v>632.70399999999995</v>
      </c>
      <c r="J46" s="73">
        <f t="shared" si="17"/>
        <v>632.06399999999996</v>
      </c>
      <c r="K46" s="68">
        <f t="shared" ref="K46:K47" si="18">H46/I46*100</f>
        <v>59.885823386607328</v>
      </c>
      <c r="L46" s="69">
        <f t="shared" ref="L46:L47" si="19">SUM(J46/I46*100)</f>
        <v>99.898846854137162</v>
      </c>
    </row>
    <row r="47" spans="1:12" ht="15.75" x14ac:dyDescent="0.2">
      <c r="A47" s="23"/>
      <c r="B47" s="4" t="s">
        <v>50</v>
      </c>
      <c r="C47" s="33">
        <v>908</v>
      </c>
      <c r="D47" s="8" t="s">
        <v>35</v>
      </c>
      <c r="E47" s="8" t="s">
        <v>14</v>
      </c>
      <c r="F47" s="9"/>
      <c r="G47" s="47"/>
      <c r="H47" s="17">
        <v>378.9</v>
      </c>
      <c r="I47" s="108">
        <v>632.70399999999995</v>
      </c>
      <c r="J47" s="39">
        <v>632.06399999999996</v>
      </c>
      <c r="K47" s="39">
        <f t="shared" si="18"/>
        <v>59.885823386607328</v>
      </c>
      <c r="L47" s="40">
        <f t="shared" si="19"/>
        <v>99.898846854137162</v>
      </c>
    </row>
    <row r="48" spans="1:12" ht="16.5" hidden="1" customHeight="1" x14ac:dyDescent="0.2">
      <c r="A48" s="6"/>
      <c r="B48" s="85" t="s">
        <v>65</v>
      </c>
      <c r="C48" s="9">
        <v>908</v>
      </c>
      <c r="D48" s="36" t="s">
        <v>35</v>
      </c>
      <c r="E48" s="86" t="s">
        <v>15</v>
      </c>
      <c r="F48" s="51" t="s">
        <v>51</v>
      </c>
      <c r="G48" s="16"/>
      <c r="H48" s="89">
        <v>0</v>
      </c>
      <c r="I48" s="90"/>
      <c r="J48" s="40"/>
      <c r="K48" s="88" t="e">
        <f t="shared" ref="K48" si="20">H48/I48*100</f>
        <v>#DIV/0!</v>
      </c>
      <c r="L48" s="88" t="e">
        <f t="shared" ref="L48" si="21">SUM(J48/I48*100)</f>
        <v>#DIV/0!</v>
      </c>
    </row>
    <row r="49" spans="1:12" ht="18" customHeight="1" x14ac:dyDescent="0.2">
      <c r="A49" s="24"/>
      <c r="B49" s="71" t="s">
        <v>52</v>
      </c>
      <c r="C49" s="32">
        <v>908</v>
      </c>
      <c r="D49" s="72" t="s">
        <v>30</v>
      </c>
      <c r="E49" s="72"/>
      <c r="F49" s="66"/>
      <c r="G49" s="46"/>
      <c r="H49" s="73">
        <f>H50</f>
        <v>3436.7</v>
      </c>
      <c r="I49" s="73">
        <f>I50</f>
        <v>4700</v>
      </c>
      <c r="J49" s="73">
        <f>J50</f>
        <v>4700</v>
      </c>
      <c r="K49" s="68">
        <f t="shared" ref="K49:K50" si="22">H49/I49*100</f>
        <v>73.121276595744675</v>
      </c>
      <c r="L49" s="69">
        <f t="shared" ref="L49:L50" si="23">SUM(J49/I49*100)</f>
        <v>100</v>
      </c>
    </row>
    <row r="50" spans="1:12" ht="15.75" x14ac:dyDescent="0.2">
      <c r="A50" s="23"/>
      <c r="B50" s="4" t="s">
        <v>53</v>
      </c>
      <c r="C50" s="33">
        <v>908</v>
      </c>
      <c r="D50" s="8" t="s">
        <v>30</v>
      </c>
      <c r="E50" s="8" t="s">
        <v>15</v>
      </c>
      <c r="F50" s="9"/>
      <c r="G50" s="47"/>
      <c r="H50" s="17">
        <v>3436.7</v>
      </c>
      <c r="I50" s="108">
        <v>4700</v>
      </c>
      <c r="J50" s="39">
        <v>4700</v>
      </c>
      <c r="K50" s="39">
        <f t="shared" si="22"/>
        <v>73.121276595744675</v>
      </c>
      <c r="L50" s="40">
        <f t="shared" si="23"/>
        <v>100</v>
      </c>
    </row>
    <row r="51" spans="1:12" ht="15.75" x14ac:dyDescent="0.2">
      <c r="A51" s="26" t="s">
        <v>0</v>
      </c>
      <c r="B51" s="79" t="s">
        <v>18</v>
      </c>
      <c r="C51" s="35">
        <v>903</v>
      </c>
      <c r="D51" s="80" t="s">
        <v>37</v>
      </c>
      <c r="E51" s="80" t="s">
        <v>0</v>
      </c>
      <c r="F51" s="80" t="s">
        <v>0</v>
      </c>
      <c r="G51" s="49" t="s">
        <v>0</v>
      </c>
      <c r="H51" s="94">
        <f>H52+H53+H54</f>
        <v>11560.446</v>
      </c>
      <c r="I51" s="94">
        <f>I52+I53+I54</f>
        <v>14239.4</v>
      </c>
      <c r="J51" s="94">
        <f>J52+J53+J54</f>
        <v>14239.4</v>
      </c>
      <c r="K51" s="68">
        <f t="shared" ref="K51:K52" si="24">H51/I51*100</f>
        <v>81.186328075621162</v>
      </c>
      <c r="L51" s="69">
        <f t="shared" ref="L51:L52" si="25">SUM(J51/I51*100)</f>
        <v>100</v>
      </c>
    </row>
    <row r="52" spans="1:12" ht="36" customHeight="1" x14ac:dyDescent="0.2">
      <c r="A52" s="3" t="s">
        <v>0</v>
      </c>
      <c r="B52" s="10" t="s">
        <v>38</v>
      </c>
      <c r="C52" s="30">
        <v>903</v>
      </c>
      <c r="D52" s="11" t="s">
        <v>37</v>
      </c>
      <c r="E52" s="11" t="s">
        <v>14</v>
      </c>
      <c r="F52" s="11" t="s">
        <v>0</v>
      </c>
      <c r="G52" s="50" t="s">
        <v>0</v>
      </c>
      <c r="H52" s="12">
        <v>6951.2</v>
      </c>
      <c r="I52" s="12">
        <v>6973.9</v>
      </c>
      <c r="J52" s="39">
        <v>6973.9</v>
      </c>
      <c r="K52" s="39">
        <f t="shared" si="24"/>
        <v>99.674500638093463</v>
      </c>
      <c r="L52" s="40">
        <f t="shared" si="25"/>
        <v>100</v>
      </c>
    </row>
    <row r="53" spans="1:12" ht="18.75" customHeight="1" x14ac:dyDescent="0.2">
      <c r="B53" s="38" t="s">
        <v>68</v>
      </c>
      <c r="D53" s="77">
        <v>14</v>
      </c>
      <c r="E53" s="70" t="s">
        <v>15</v>
      </c>
      <c r="F53" s="84"/>
      <c r="G53" s="84"/>
      <c r="H53" s="92">
        <v>820</v>
      </c>
      <c r="I53" s="12">
        <v>1265.5</v>
      </c>
      <c r="J53" s="39">
        <v>1265.5</v>
      </c>
      <c r="K53" s="39">
        <f t="shared" ref="K53" si="26">H53/I53*100</f>
        <v>64.796523113393917</v>
      </c>
      <c r="L53" s="40">
        <f t="shared" ref="L53" si="27">SUM(J53/I53*100)</f>
        <v>100</v>
      </c>
    </row>
    <row r="54" spans="1:12" ht="21" customHeight="1" x14ac:dyDescent="0.2">
      <c r="B54" s="38" t="s">
        <v>69</v>
      </c>
      <c r="D54" s="77">
        <v>14</v>
      </c>
      <c r="E54" s="70" t="s">
        <v>16</v>
      </c>
      <c r="H54" s="92">
        <v>3789.2460000000001</v>
      </c>
      <c r="I54" s="12">
        <v>6000</v>
      </c>
      <c r="J54" s="39">
        <v>6000</v>
      </c>
      <c r="K54" s="39">
        <f t="shared" ref="K54" si="28">H54/I54*100</f>
        <v>63.1541</v>
      </c>
      <c r="L54" s="40">
        <f t="shared" ref="L54" si="29">SUM(J54/I54*100)</f>
        <v>100</v>
      </c>
    </row>
  </sheetData>
  <autoFilter ref="A7:I52">
    <filterColumn colId="5">
      <filters blank="1"/>
    </filterColumn>
  </autoFilter>
  <mergeCells count="4">
    <mergeCell ref="J2:L3"/>
    <mergeCell ref="A6:I6"/>
    <mergeCell ref="K5:L5"/>
    <mergeCell ref="B4:K4"/>
  </mergeCells>
  <pageMargins left="0" right="0" top="0.35433070866141736" bottom="0.15748031496062992" header="0.31496062992125984" footer="0.55118110236220474"/>
  <pageSetup paperSize="9" scale="55" orientation="portrait" useFirstPageNumber="1" r:id="rId1"/>
  <headerFooter>
    <oddHeader>&amp;CСтраница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2024-01-24T08:19:24Z</dcterms:modified>
</cp:coreProperties>
</file>