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лист1!$B$1:$K$474</definedName>
  </definedNames>
  <calcPr calcId="145621"/>
</workbook>
</file>

<file path=xl/calcChain.xml><?xml version="1.0" encoding="utf-8"?>
<calcChain xmlns="http://schemas.openxmlformats.org/spreadsheetml/2006/main">
  <c r="I472" i="2" l="1"/>
  <c r="H472" i="2"/>
  <c r="K460" i="2"/>
  <c r="J460" i="2"/>
  <c r="I458" i="2"/>
  <c r="H458" i="2"/>
  <c r="I461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K88" i="2"/>
  <c r="J88" i="2"/>
  <c r="J87" i="2" l="1"/>
  <c r="I9" i="2" l="1"/>
  <c r="I421" i="2" l="1"/>
  <c r="I361" i="2"/>
  <c r="I188" i="2"/>
  <c r="I170" i="2"/>
  <c r="I163" i="2"/>
  <c r="K473" i="2"/>
  <c r="K472" i="2" s="1"/>
  <c r="K462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94" i="2"/>
  <c r="K89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57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<sst xmlns="http://schemas.openxmlformats.org/spreadsheetml/2006/main" count="1885" uniqueCount="247">
  <si>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</si>
  <si>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</si>
  <si>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</si>
  <si>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</si>
  <si>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</si>
  <si>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</si>
  <si>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</si>
  <si>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</si>
  <si>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</si>
  <si>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</si>
  <si>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</si>
  <si>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</si>
  <si>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</si>
  <si>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</si>
  <si>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</si>
  <si>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</si>
  <si>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</si>
  <si>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</si>
  <si>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</si>
  <si>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</si>
  <si>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</si>
  <si>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</si>
  <si>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</si>
  <si>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</si>
  <si>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</si>
  <si>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</si>
  <si>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</si>
  <si>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</si>
  <si>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</si>
  <si>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</si>
  <si>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</si>
  <si>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</si>
  <si>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</si>
  <si>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</si>
  <si>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</si>
  <si>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</si>
  <si>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</si>
  <si>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</si>
  <si>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</si>
  <si>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</si>
  <si>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</si>
  <si>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</si>
  <si>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</si>
  <si>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</si>
  <si>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</si>
  <si>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</si>
  <si>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</si>
  <si>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</si>
  <si>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</si>
  <si>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</si>
  <si>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</si>
  <si>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</si>
  <si>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</si>
  <si>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</si>
  <si>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</si>
  <si>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</si>
  <si>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</si>
  <si>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</si>
  <si>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</si>
  <si>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</si>
  <si>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</si>
  <si>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</si>
  <si>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</si>
  <si>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</si>
  <si>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</si>
  <si>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</si>
  <si>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</si>
  <si>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</si>
  <si>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</si>
  <si>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</si>
  <si>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</si>
  <si>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</si>
  <si>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</si>
  <si>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</si>
  <si>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</si>
  <si>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</si>
  <si>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</si>
  <si>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</si>
  <si>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</si>
  <si>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</si>
  <si>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</si>
  <si>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</si>
  <si>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</si>
  <si>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</si>
  <si>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</si>
  <si>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</si>
  <si>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</si>
  <si>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</si>
  <si>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</si>
  <si>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</si>
  <si>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</si>
  <si>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</si>
  <si>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</si>
  <si>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</si>
  <si>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</si>
  <si>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</si>
  <si>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</si>
  <si>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</si>
  <si>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</si>
  <si>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</si>
  <si>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</si>
  <si>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</si>
  <si>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</si>
  <si>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</si>
  <si>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</si>
  <si>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</si>
  <si>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</si>
  <si>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</si>
  <si>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</si>
  <si>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</si>
  <si>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</si>
  <si>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</si>
  <si>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</si>
  <si>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</si>
  <si>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</si>
  <si>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</si>
  <si>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</si>
  <si>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</si>
  <si>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</si>
  <si>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</si>
  <si>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</si>
  <si>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</si>
  <si>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</si>
  <si>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</si>
  <si>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</si>
  <si>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</si>
  <si>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</si>
  <si>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</si>
  <si>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</si>
  <si>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</si>
  <si>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</si>
  <si>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</si>
  <si>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</si>
  <si>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</si>
  <si>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</si>
  <si>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</si>
  <si>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</si>
  <si>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</si>
  <si>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</si>
  <si>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</si>
  <si>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</si>
  <si>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</si>
  <si>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</si>
  <si>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</si>
  <si>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</si>
  <si>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</si>
  <si>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</si>
  <si>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</si>
  <si>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</si>
  <si>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</si>
  <si>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</si>
  <si>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</si>
  <si>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</si>
  <si>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</si>
  <si>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</si>
  <si>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</si>
  <si>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</si>
  <si>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</si>
  <si>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</si>
  <si>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</si>
  <si>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</si>
  <si>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</si>
  <si>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</si>
  <si>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</si>
  <si>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</si>
  <si>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</si>
  <si>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</si>
  <si>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</si>
  <si>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</si>
  <si>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</si>
  <si>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</si>
  <si>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</si>
  <si>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</si>
  <si>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</si>
  <si>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</si>
  <si>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</si>
  <si>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</si>
  <si>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</si>
  <si>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</si>
  <si>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</si>
  <si>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</si>
  <si>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</si>
  <si>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</si>
  <si>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</si>
  <si>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</si>
  <si>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</si>
  <si>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</si>
  <si>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</si>
  <si>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</si>
  <si>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</si>
  <si>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</si>
  <si>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</si>
  <si>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</si>
  <si>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</si>
  <si>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</si>
  <si>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</si>
  <si>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</si>
  <si>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</si>
  <si>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</si>
  <si>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</si>
  <si>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</si>
  <si>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</si>
  <si>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</si>
  <si>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</si>
  <si>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</si>
  <si>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</si>
  <si>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</si>
  <si>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</si>
  <si>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</si>
  <si>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</si>
  <si>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</si>
  <si>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</si>
  <si>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</si>
  <si>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</si>
  <si>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</si>
  <si>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</si>
  <si>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</si>
  <si>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</si>
  <si>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</si>
  <si>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</si>
  <si>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</si>
  <si>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</si>
  <si>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</si>
  <si>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</si>
  <si>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</si>
  <si>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</si>
  <si>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</si>
  <si>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</si>
  <si>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</si>
  <si>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</si>
  <si>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</si>
  <si>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</si>
  <si>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</si>
  <si>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</si>
  <si>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</si>
  <si>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</si>
  <si>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</si>
  <si>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</si>
  <si>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</si>
  <si>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</si>
  <si>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</si>
  <si>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</si>
  <si>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</si>
  <si>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</si>
  <si>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Сведения об исполнении бюджетных ассигнований бюджета муниципального образования "Гиагинский район" за  1 полугодие 2020 года по разделам и подразделам классификации расходов бюджетов Российской Федерации</t>
  </si>
  <si>
    <t>Уточненный план на     01.07.2020 г.</t>
  </si>
  <si>
    <t>Фактическое исполнение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</si>
</sst>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5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4"/>
  <sheetViews>
    <sheetView tabSelected="1" view="pageBreakPreview" zoomScaleNormal="100" zoomScaleSheetLayoutView="100" workbookViewId="0">
      <selection activeCell="I461" sqref="I461"/>
    </sheetView>
  </sheetViews>
  <sheetFormatPr defaultRowHeight="12.75" x14ac:dyDescent="0.2"/>
  <cols>
    <col min="1" max="1" width="0.1640625" style="142" customWidth="1"/>
    <col min="2" max="2" width="86.1640625" style="142" customWidth="1"/>
    <col min="3" max="3" width="15.83203125" hidden="1" customWidth="1"/>
    <col min="4" max="5" width="9.33203125" style="142" customWidth="1"/>
    <col min="6" max="6" width="0.1640625" hidden="1" customWidth="1"/>
    <col min="7" max="7" width="10.33203125" hidden="1" customWidth="1"/>
    <col min="8" max="8" width="16.5" style="142" customWidth="1"/>
    <col min="9" max="9" width="15.5" style="142" customWidth="1"/>
    <col min="10" max="10" width="15.6640625" style="142" customWidth="1"/>
    <col min="11" max="11" width="14.6640625" style="142" customWidth="1"/>
    <col min="12" max="16384" width="9.33203125" style="142"/>
  </cols>
  <sheetData>
    <row r="1" spans="1:11" ht="16.5" customHeight="1" x14ac:dyDescent="0.2">
      <c r="I1" s="141"/>
    </row>
    <row r="2" spans="1:11" ht="16.5" customHeight="1" x14ac:dyDescent="0.2">
      <c r="I2" s="146"/>
      <c r="J2" s="147"/>
      <c r="K2" s="147"/>
    </row>
    <row r="3" spans="1:11" ht="36.75" customHeight="1" x14ac:dyDescent="0.2">
      <c r="I3" s="147"/>
      <c r="J3" s="147"/>
      <c r="K3" s="147"/>
    </row>
    <row r="4" spans="1:11" ht="52.5" customHeight="1" x14ac:dyDescent="0.2">
      <c r="A4" s="47"/>
      <c r="B4" s="150" t="s">
        <v>244</v>
      </c>
      <c r="C4" s="150"/>
      <c r="D4" s="150"/>
      <c r="E4" s="150"/>
      <c r="F4" s="150"/>
      <c r="G4" s="150"/>
      <c r="H4" s="150"/>
      <c r="I4" s="150"/>
      <c r="J4" s="150"/>
      <c r="K4" s="87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49"/>
      <c r="K5" s="149"/>
    </row>
    <row r="6" spans="1:11" ht="16.5" thickBot="1" x14ac:dyDescent="0.25">
      <c r="A6" s="148"/>
      <c r="B6" s="148"/>
      <c r="C6" s="148"/>
      <c r="D6" s="148"/>
      <c r="E6" s="148"/>
      <c r="F6" s="148"/>
      <c r="G6" s="148"/>
      <c r="H6" s="148"/>
      <c r="I6" s="1"/>
      <c r="K6" s="141" t="s">
        <v>1</v>
      </c>
    </row>
    <row r="7" spans="1:11" ht="80.25" customHeight="1" thickTop="1" thickBot="1" x14ac:dyDescent="0.25">
      <c r="A7" s="49" t="s">
        <v>2</v>
      </c>
      <c r="B7" s="119" t="s">
        <v>3</v>
      </c>
      <c r="C7" s="59" t="s">
        <v>4</v>
      </c>
      <c r="D7" s="119" t="s">
        <v>5</v>
      </c>
      <c r="E7" s="119" t="s">
        <v>6</v>
      </c>
      <c r="F7" s="116" t="s">
        <v>7</v>
      </c>
      <c r="G7" s="59" t="s">
        <v>8</v>
      </c>
      <c r="H7" s="119" t="s">
        <v>245</v>
      </c>
      <c r="I7" s="119" t="s">
        <v>246</v>
      </c>
      <c r="J7" s="119" t="s">
        <v>240</v>
      </c>
      <c r="K7" s="119" t="s">
        <v>239</v>
      </c>
    </row>
    <row r="8" spans="1:11" ht="23.25" customHeight="1" thickTop="1" x14ac:dyDescent="0.2">
      <c r="A8" s="50"/>
      <c r="B8" s="117" t="s">
        <v>235</v>
      </c>
      <c r="C8" s="46"/>
      <c r="D8" s="119"/>
      <c r="E8" s="119"/>
      <c r="F8" s="119"/>
      <c r="G8" s="46"/>
      <c r="H8" s="122">
        <f>H9+H163+H170+H188+H217+H227+H361+H421+H458+H461+H472</f>
        <v>741264.3247</v>
      </c>
      <c r="I8" s="122">
        <f>I9+I163+I170+I188+I217+I227+I361+I421+I458+I461+I472</f>
        <v>334251.06398000004</v>
      </c>
      <c r="J8" s="123">
        <f>SUM(I8-H8)</f>
        <v>-407013.26071999996</v>
      </c>
      <c r="K8" s="124">
        <f>SUM(I8/H8*100)</f>
        <v>45.092020867897034</v>
      </c>
    </row>
    <row r="9" spans="1:11" ht="15.75" x14ac:dyDescent="0.2">
      <c r="A9" s="51"/>
      <c r="B9" s="118" t="s">
        <v>91</v>
      </c>
      <c r="C9" s="60"/>
      <c r="D9" s="120" t="s">
        <v>26</v>
      </c>
      <c r="E9" s="121"/>
      <c r="F9" s="121"/>
      <c r="G9" s="60"/>
      <c r="H9" s="145">
        <f>H10+H16+H30+H50+H89+H94+H88</f>
        <v>61031.342419999994</v>
      </c>
      <c r="I9" s="145">
        <f>I10+I16+I30+I50+I79+I89+I94+I87</f>
        <v>22994.726869999999</v>
      </c>
      <c r="J9" s="123">
        <f t="shared" ref="J9:J10" si="0">SUM(I9-H9)</f>
        <v>-38036.615549999995</v>
      </c>
      <c r="K9" s="124">
        <f t="shared" ref="K9:K10" si="1">SUM(I9/H9*100)</f>
        <v>37.676914775619643</v>
      </c>
    </row>
    <row r="10" spans="1:11" ht="31.5" customHeight="1" x14ac:dyDescent="0.2">
      <c r="A10" s="7" t="s">
        <v>0</v>
      </c>
      <c r="B10" s="11" t="s">
        <v>81</v>
      </c>
      <c r="C10" s="58">
        <v>908</v>
      </c>
      <c r="D10" s="24" t="s">
        <v>26</v>
      </c>
      <c r="E10" s="24" t="s">
        <v>37</v>
      </c>
      <c r="F10" s="24" t="s">
        <v>0</v>
      </c>
      <c r="G10" s="88" t="s">
        <v>0</v>
      </c>
      <c r="H10" s="42">
        <v>1460.3</v>
      </c>
      <c r="I10" s="85">
        <v>620.96331999999995</v>
      </c>
      <c r="J10" s="84">
        <f t="shared" si="0"/>
        <v>-839.33668</v>
      </c>
      <c r="K10" s="85">
        <f t="shared" si="1"/>
        <v>42.522996644525094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147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148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84</v>
      </c>
      <c r="C16" s="58">
        <v>901</v>
      </c>
      <c r="D16" s="24" t="s">
        <v>26</v>
      </c>
      <c r="E16" s="24" t="s">
        <v>38</v>
      </c>
      <c r="F16" s="24" t="s">
        <v>0</v>
      </c>
      <c r="G16" s="88" t="s">
        <v>0</v>
      </c>
      <c r="H16" s="42">
        <v>3632.4</v>
      </c>
      <c r="I16" s="85">
        <v>1741.2207599999999</v>
      </c>
      <c r="J16" s="84">
        <f>SUM(I16-H16)</f>
        <v>-1891.1792400000002</v>
      </c>
      <c r="K16" s="85">
        <f>SUM(I16/H16*100)</f>
        <v>47.935820944829857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88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89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90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149</v>
      </c>
      <c r="C30" s="58">
        <v>908</v>
      </c>
      <c r="D30" s="24" t="s">
        <v>26</v>
      </c>
      <c r="E30" s="24" t="s">
        <v>9</v>
      </c>
      <c r="F30" s="24" t="s">
        <v>0</v>
      </c>
      <c r="G30" s="88" t="s">
        <v>0</v>
      </c>
      <c r="H30" s="42">
        <v>35068.769999999997</v>
      </c>
      <c r="I30" s="85">
        <v>15711.792740000001</v>
      </c>
      <c r="J30" s="84">
        <f>SUM(I30-H30)</f>
        <v>-19356.977259999996</v>
      </c>
      <c r="K30" s="85">
        <f>SUM(I30/H30*100)</f>
        <v>44.802805288009822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150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90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151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209</v>
      </c>
      <c r="C45" s="13">
        <v>908</v>
      </c>
      <c r="D45" s="4" t="s">
        <v>26</v>
      </c>
      <c r="E45" s="13" t="s">
        <v>9</v>
      </c>
      <c r="F45" s="13" t="s">
        <v>210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155</v>
      </c>
      <c r="C46" s="18">
        <v>908</v>
      </c>
      <c r="D46" s="19" t="s">
        <v>26</v>
      </c>
      <c r="E46" s="13" t="s">
        <v>9</v>
      </c>
      <c r="F46" s="18" t="s">
        <v>156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159</v>
      </c>
      <c r="C47" s="13">
        <v>908</v>
      </c>
      <c r="D47" s="4" t="s">
        <v>26</v>
      </c>
      <c r="E47" s="13" t="s">
        <v>9</v>
      </c>
      <c r="F47" s="13" t="s">
        <v>160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160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160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70</v>
      </c>
      <c r="C50" s="58">
        <v>903</v>
      </c>
      <c r="D50" s="24" t="s">
        <v>26</v>
      </c>
      <c r="E50" s="24" t="s">
        <v>39</v>
      </c>
      <c r="F50" s="24" t="s">
        <v>0</v>
      </c>
      <c r="G50" s="88" t="s">
        <v>0</v>
      </c>
      <c r="H50" s="42">
        <v>7974</v>
      </c>
      <c r="I50" s="85">
        <v>3814.24271</v>
      </c>
      <c r="J50" s="84">
        <f>SUM(I50-H50)</f>
        <v>-4159.7572899999996</v>
      </c>
      <c r="K50" s="85">
        <f>SUM(I50/H50*100)</f>
        <v>47.833492726360674</v>
      </c>
    </row>
    <row r="51" spans="1:11" customFormat="1" ht="31.5" hidden="1" x14ac:dyDescent="0.2">
      <c r="A51" s="36" t="s">
        <v>0</v>
      </c>
      <c r="B51" s="74" t="s">
        <v>107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109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140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141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142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152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153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154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83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6" t="s">
        <v>152</v>
      </c>
      <c r="C87" s="58"/>
      <c r="D87" s="97" t="s">
        <v>26</v>
      </c>
      <c r="E87" s="98" t="s">
        <v>15</v>
      </c>
      <c r="F87" s="106"/>
      <c r="G87" s="88"/>
      <c r="H87" s="99">
        <v>0</v>
      </c>
      <c r="I87" s="107">
        <v>0</v>
      </c>
      <c r="J87" s="108">
        <f>SUM(I87-H87)</f>
        <v>0</v>
      </c>
      <c r="K87" s="109">
        <v>0</v>
      </c>
    </row>
    <row r="88" spans="1:11" ht="15.75" x14ac:dyDescent="0.2">
      <c r="A88" s="86"/>
      <c r="B88" s="83" t="s">
        <v>241</v>
      </c>
      <c r="C88" s="58"/>
      <c r="D88" s="125" t="s">
        <v>26</v>
      </c>
      <c r="E88" s="125" t="s">
        <v>15</v>
      </c>
      <c r="F88" s="24"/>
      <c r="G88" s="88"/>
      <c r="H88" s="42">
        <v>50</v>
      </c>
      <c r="I88" s="85">
        <v>0</v>
      </c>
      <c r="J88" s="84">
        <f>I88-H88</f>
        <v>-50</v>
      </c>
      <c r="K88" s="85">
        <f>I88/H88*100</f>
        <v>0</v>
      </c>
    </row>
    <row r="89" spans="1:11" ht="15.75" x14ac:dyDescent="0.2">
      <c r="A89" s="36" t="s">
        <v>0</v>
      </c>
      <c r="B89" s="11" t="s">
        <v>72</v>
      </c>
      <c r="C89" s="58">
        <v>903</v>
      </c>
      <c r="D89" s="24" t="s">
        <v>26</v>
      </c>
      <c r="E89" s="24" t="s">
        <v>73</v>
      </c>
      <c r="F89" s="24" t="s">
        <v>0</v>
      </c>
      <c r="G89" s="88" t="s">
        <v>0</v>
      </c>
      <c r="H89" s="42">
        <v>3300</v>
      </c>
      <c r="I89" s="85">
        <v>0</v>
      </c>
      <c r="J89" s="84">
        <f>SUM(I89-H89)</f>
        <v>-3300</v>
      </c>
      <c r="K89" s="85">
        <f>SUM(I89/H89*100)</f>
        <v>0</v>
      </c>
    </row>
    <row r="90" spans="1:11" customFormat="1" ht="31.5" hidden="1" x14ac:dyDescent="0.2">
      <c r="A90" s="36" t="s">
        <v>0</v>
      </c>
      <c r="B90" s="77" t="s">
        <v>110</v>
      </c>
      <c r="C90" s="37">
        <v>903</v>
      </c>
      <c r="D90" s="44" t="s">
        <v>26</v>
      </c>
      <c r="E90" s="44" t="s">
        <v>73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111</v>
      </c>
      <c r="C91" s="13">
        <v>903</v>
      </c>
      <c r="D91" s="13" t="s">
        <v>26</v>
      </c>
      <c r="E91" s="13" t="s">
        <v>73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73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66</v>
      </c>
      <c r="C93" s="13">
        <v>903</v>
      </c>
      <c r="D93" s="38" t="s">
        <v>26</v>
      </c>
      <c r="E93" s="38" t="s">
        <v>73</v>
      </c>
      <c r="F93" s="38">
        <v>6170010</v>
      </c>
      <c r="G93" s="32" t="s">
        <v>67</v>
      </c>
      <c r="H93" s="40">
        <v>200</v>
      </c>
    </row>
    <row r="94" spans="1:11" ht="14.25" customHeight="1" x14ac:dyDescent="0.2">
      <c r="A94" s="36" t="s">
        <v>0</v>
      </c>
      <c r="B94" s="11" t="s">
        <v>74</v>
      </c>
      <c r="C94" s="58">
        <v>902</v>
      </c>
      <c r="D94" s="23" t="s">
        <v>26</v>
      </c>
      <c r="E94" s="24">
        <v>13</v>
      </c>
      <c r="F94" s="24" t="s">
        <v>0</v>
      </c>
      <c r="G94" s="88" t="s">
        <v>0</v>
      </c>
      <c r="H94" s="30">
        <v>9545.8724199999997</v>
      </c>
      <c r="I94" s="85">
        <v>1106.5073400000001</v>
      </c>
      <c r="J94" s="84">
        <f>SUM(I94-H94)</f>
        <v>-8439.3650799999996</v>
      </c>
      <c r="K94" s="85">
        <f>SUM(I94/H94*100)</f>
        <v>11.591474213312397</v>
      </c>
    </row>
    <row r="95" spans="1:11" customFormat="1" ht="31.5" hidden="1" x14ac:dyDescent="0.2">
      <c r="A95" s="7" t="s">
        <v>0</v>
      </c>
      <c r="B95" s="74" t="s">
        <v>92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93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107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71</v>
      </c>
      <c r="C100" s="37">
        <v>903</v>
      </c>
      <c r="D100" s="13" t="s">
        <v>26</v>
      </c>
      <c r="E100" s="13" t="s">
        <v>75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108</v>
      </c>
      <c r="C101" s="13">
        <v>903</v>
      </c>
      <c r="D101" s="13" t="s">
        <v>26</v>
      </c>
      <c r="E101" s="13" t="s">
        <v>75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75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75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75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75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92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93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110</v>
      </c>
      <c r="C110" s="13">
        <v>903</v>
      </c>
      <c r="D110" s="13" t="s">
        <v>26</v>
      </c>
      <c r="E110" s="13" t="s">
        <v>75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112</v>
      </c>
      <c r="C111" s="13">
        <v>903</v>
      </c>
      <c r="D111" s="13" t="s">
        <v>26</v>
      </c>
      <c r="E111" s="13" t="s">
        <v>75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75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57</v>
      </c>
      <c r="C113" s="13">
        <v>903</v>
      </c>
      <c r="D113" s="13" t="s">
        <v>26</v>
      </c>
      <c r="E113" s="13" t="s">
        <v>75</v>
      </c>
      <c r="F113" s="13">
        <v>6170020</v>
      </c>
      <c r="G113" s="32" t="s">
        <v>58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92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93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92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93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184</v>
      </c>
      <c r="C122" s="13">
        <v>908</v>
      </c>
      <c r="D122" s="4" t="s">
        <v>26</v>
      </c>
      <c r="E122" s="4" t="s">
        <v>75</v>
      </c>
      <c r="F122" s="13" t="s">
        <v>185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204</v>
      </c>
      <c r="C123" s="13">
        <v>908</v>
      </c>
      <c r="D123" s="4" t="s">
        <v>26</v>
      </c>
      <c r="E123" s="4" t="s">
        <v>75</v>
      </c>
      <c r="F123" s="13" t="s">
        <v>205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75</v>
      </c>
      <c r="F124" s="13" t="s">
        <v>205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75</v>
      </c>
      <c r="F125" s="13" t="s">
        <v>205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164</v>
      </c>
      <c r="C126" s="13">
        <v>908</v>
      </c>
      <c r="D126" s="4" t="s">
        <v>26</v>
      </c>
      <c r="E126" s="4" t="s">
        <v>75</v>
      </c>
      <c r="F126" s="13" t="s">
        <v>143</v>
      </c>
      <c r="G126" s="32"/>
      <c r="H126" s="33">
        <v>306</v>
      </c>
    </row>
    <row r="127" spans="1:8" customFormat="1" ht="110.25" hidden="1" x14ac:dyDescent="0.2">
      <c r="A127" s="16"/>
      <c r="B127" s="14" t="s">
        <v>206</v>
      </c>
      <c r="C127" s="13">
        <v>908</v>
      </c>
      <c r="D127" s="4" t="s">
        <v>26</v>
      </c>
      <c r="E127" s="4" t="s">
        <v>75</v>
      </c>
      <c r="F127" s="13" t="s">
        <v>207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75</v>
      </c>
      <c r="F128" s="13" t="s">
        <v>207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75</v>
      </c>
      <c r="F129" s="13" t="s">
        <v>207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220</v>
      </c>
      <c r="C130" s="13">
        <v>908</v>
      </c>
      <c r="D130" s="4" t="s">
        <v>26</v>
      </c>
      <c r="E130" s="4" t="s">
        <v>75</v>
      </c>
      <c r="F130" s="13" t="s">
        <v>221</v>
      </c>
      <c r="G130" s="32"/>
      <c r="H130" s="33">
        <v>253</v>
      </c>
    </row>
    <row r="131" spans="1:8" customFormat="1" ht="110.25" hidden="1" x14ac:dyDescent="0.2">
      <c r="A131" s="16"/>
      <c r="B131" s="14" t="s">
        <v>222</v>
      </c>
      <c r="C131" s="13">
        <v>908</v>
      </c>
      <c r="D131" s="4" t="s">
        <v>26</v>
      </c>
      <c r="E131" s="4" t="s">
        <v>75</v>
      </c>
      <c r="F131" s="13" t="s">
        <v>223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75</v>
      </c>
      <c r="F132" s="13" t="s">
        <v>223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75</v>
      </c>
      <c r="F133" s="13" t="s">
        <v>223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209</v>
      </c>
      <c r="C134" s="13">
        <v>908</v>
      </c>
      <c r="D134" s="4" t="s">
        <v>26</v>
      </c>
      <c r="E134" s="4" t="s">
        <v>75</v>
      </c>
      <c r="F134" s="13" t="s">
        <v>210</v>
      </c>
      <c r="G134" s="32"/>
      <c r="H134" s="33">
        <v>333</v>
      </c>
    </row>
    <row r="135" spans="1:8" customFormat="1" ht="110.25" hidden="1" x14ac:dyDescent="0.2">
      <c r="A135" s="16"/>
      <c r="B135" s="14" t="s">
        <v>208</v>
      </c>
      <c r="C135" s="13">
        <v>908</v>
      </c>
      <c r="D135" s="4" t="s">
        <v>26</v>
      </c>
      <c r="E135" s="4" t="s">
        <v>75</v>
      </c>
      <c r="F135" s="13" t="s">
        <v>212</v>
      </c>
      <c r="G135" s="32"/>
      <c r="H135" s="33">
        <v>43</v>
      </c>
    </row>
    <row r="136" spans="1:8" customFormat="1" ht="110.25" hidden="1" x14ac:dyDescent="0.2">
      <c r="A136" s="16"/>
      <c r="B136" s="14" t="s">
        <v>217</v>
      </c>
      <c r="C136" s="13">
        <v>908</v>
      </c>
      <c r="D136" s="4" t="s">
        <v>26</v>
      </c>
      <c r="E136" s="4" t="s">
        <v>75</v>
      </c>
      <c r="F136" s="13" t="s">
        <v>213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75</v>
      </c>
      <c r="F137" s="13" t="s">
        <v>213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75</v>
      </c>
      <c r="F138" s="13" t="s">
        <v>213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211</v>
      </c>
      <c r="C139" s="13">
        <v>908</v>
      </c>
      <c r="D139" s="4" t="s">
        <v>26</v>
      </c>
      <c r="E139" s="4" t="s">
        <v>75</v>
      </c>
      <c r="F139" s="13" t="s">
        <v>215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75</v>
      </c>
      <c r="F140" s="13" t="s">
        <v>215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75</v>
      </c>
      <c r="F141" s="13" t="s">
        <v>215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214</v>
      </c>
      <c r="C142" s="13">
        <v>908</v>
      </c>
      <c r="D142" s="4" t="s">
        <v>26</v>
      </c>
      <c r="E142" s="4" t="s">
        <v>75</v>
      </c>
      <c r="F142" s="13" t="s">
        <v>216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75</v>
      </c>
      <c r="F143" s="13" t="s">
        <v>216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75</v>
      </c>
      <c r="F144" s="13" t="s">
        <v>216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155</v>
      </c>
      <c r="C145" s="18">
        <v>908</v>
      </c>
      <c r="D145" s="19" t="s">
        <v>26</v>
      </c>
      <c r="E145" s="19" t="s">
        <v>75</v>
      </c>
      <c r="F145" s="18" t="s">
        <v>156</v>
      </c>
      <c r="G145" s="31"/>
      <c r="H145" s="20">
        <v>290</v>
      </c>
    </row>
    <row r="146" spans="1:8" customFormat="1" ht="110.25" hidden="1" x14ac:dyDescent="0.2">
      <c r="A146" s="16"/>
      <c r="B146" s="14" t="s">
        <v>157</v>
      </c>
      <c r="C146" s="13">
        <v>908</v>
      </c>
      <c r="D146" s="4" t="s">
        <v>26</v>
      </c>
      <c r="E146" s="4" t="s">
        <v>75</v>
      </c>
      <c r="F146" s="13" t="s">
        <v>158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75</v>
      </c>
      <c r="F147" s="13" t="s">
        <v>158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75</v>
      </c>
      <c r="F148" s="13" t="s">
        <v>158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159</v>
      </c>
      <c r="C149" s="13">
        <v>908</v>
      </c>
      <c r="D149" s="4" t="s">
        <v>26</v>
      </c>
      <c r="E149" s="4" t="s">
        <v>75</v>
      </c>
      <c r="F149" s="13" t="s">
        <v>160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75</v>
      </c>
      <c r="F150" s="13" t="s">
        <v>160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75</v>
      </c>
      <c r="F151" s="13" t="s">
        <v>160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75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135</v>
      </c>
      <c r="C153" s="13">
        <v>908</v>
      </c>
      <c r="D153" s="4" t="s">
        <v>26</v>
      </c>
      <c r="E153" s="4" t="s">
        <v>75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203</v>
      </c>
      <c r="C154" s="13">
        <v>908</v>
      </c>
      <c r="D154" s="4" t="s">
        <v>26</v>
      </c>
      <c r="E154" s="4" t="s">
        <v>75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75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75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218</v>
      </c>
      <c r="C157" s="13">
        <v>908</v>
      </c>
      <c r="D157" s="4" t="s">
        <v>26</v>
      </c>
      <c r="E157" s="4" t="s">
        <v>75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56</v>
      </c>
      <c r="C158" s="13">
        <v>908</v>
      </c>
      <c r="D158" s="4" t="s">
        <v>26</v>
      </c>
      <c r="E158" s="4" t="s">
        <v>75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110</v>
      </c>
      <c r="C159" s="13">
        <v>908</v>
      </c>
      <c r="D159" s="4" t="s">
        <v>26</v>
      </c>
      <c r="E159" s="4" t="s">
        <v>75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202</v>
      </c>
      <c r="C160" s="13">
        <v>908</v>
      </c>
      <c r="D160" s="4" t="s">
        <v>26</v>
      </c>
      <c r="E160" s="4" t="s">
        <v>75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75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75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6" t="s">
        <v>82</v>
      </c>
      <c r="C163" s="63">
        <v>908</v>
      </c>
      <c r="D163" s="127" t="s">
        <v>37</v>
      </c>
      <c r="E163" s="127"/>
      <c r="F163" s="120"/>
      <c r="G163" s="89"/>
      <c r="H163" s="128">
        <f>H164</f>
        <v>0</v>
      </c>
      <c r="I163" s="128">
        <f>I164</f>
        <v>0</v>
      </c>
      <c r="J163" s="123">
        <f t="shared" ref="J163:J164" si="2">SUM(I163-H163)</f>
        <v>0</v>
      </c>
      <c r="K163" s="124">
        <v>0</v>
      </c>
    </row>
    <row r="164" spans="1:11" ht="15.75" hidden="1" x14ac:dyDescent="0.2">
      <c r="A164" s="52"/>
      <c r="B164" s="11" t="s">
        <v>86</v>
      </c>
      <c r="C164" s="58">
        <v>908</v>
      </c>
      <c r="D164" s="23" t="s">
        <v>37</v>
      </c>
      <c r="E164" s="23" t="s">
        <v>38</v>
      </c>
      <c r="F164" s="24"/>
      <c r="G164" s="88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163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87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56</v>
      </c>
      <c r="C169" s="24">
        <v>908</v>
      </c>
      <c r="D169" s="69" t="s">
        <v>37</v>
      </c>
      <c r="E169" s="69" t="s">
        <v>38</v>
      </c>
      <c r="F169" s="110">
        <v>6105118</v>
      </c>
      <c r="G169" s="41">
        <v>530</v>
      </c>
      <c r="H169" s="70">
        <v>665.5</v>
      </c>
    </row>
    <row r="170" spans="1:11" ht="15.75" x14ac:dyDescent="0.2">
      <c r="A170" s="7"/>
      <c r="B170" s="126" t="s">
        <v>53</v>
      </c>
      <c r="C170" s="63">
        <v>907</v>
      </c>
      <c r="D170" s="120" t="s">
        <v>38</v>
      </c>
      <c r="E170" s="120" t="s">
        <v>0</v>
      </c>
      <c r="F170" s="120" t="s">
        <v>0</v>
      </c>
      <c r="G170" s="89" t="s">
        <v>0</v>
      </c>
      <c r="H170" s="128">
        <f>H171</f>
        <v>2558.8000000000002</v>
      </c>
      <c r="I170" s="128">
        <f>I171</f>
        <v>730.77738999999997</v>
      </c>
      <c r="J170" s="123">
        <f t="shared" ref="J170:J171" si="3">SUM(I170-H170)</f>
        <v>-1828.0226100000002</v>
      </c>
      <c r="K170" s="124">
        <f t="shared" ref="K170:K171" si="4">SUM(I170/H170*100)</f>
        <v>28.55937900578396</v>
      </c>
    </row>
    <row r="171" spans="1:11" ht="36.75" customHeight="1" x14ac:dyDescent="0.2">
      <c r="A171" s="7"/>
      <c r="B171" s="11" t="s">
        <v>54</v>
      </c>
      <c r="C171" s="58">
        <v>907</v>
      </c>
      <c r="D171" s="24" t="s">
        <v>38</v>
      </c>
      <c r="E171" s="24" t="s">
        <v>25</v>
      </c>
      <c r="F171" s="24" t="s">
        <v>0</v>
      </c>
      <c r="G171" s="88" t="s">
        <v>0</v>
      </c>
      <c r="H171" s="42">
        <v>2558.8000000000002</v>
      </c>
      <c r="I171" s="85">
        <v>730.77738999999997</v>
      </c>
      <c r="J171" s="84">
        <f t="shared" si="3"/>
        <v>-1828.0226100000002</v>
      </c>
      <c r="K171" s="85">
        <f t="shared" si="4"/>
        <v>28.55937900578396</v>
      </c>
    </row>
    <row r="172" spans="1:11" customFormat="1" ht="110.25" hidden="1" x14ac:dyDescent="0.2">
      <c r="A172" s="3"/>
      <c r="B172" s="6" t="s">
        <v>164</v>
      </c>
      <c r="C172" s="13">
        <v>907</v>
      </c>
      <c r="D172" s="44" t="s">
        <v>38</v>
      </c>
      <c r="E172" s="44" t="s">
        <v>25</v>
      </c>
      <c r="F172" s="44" t="s">
        <v>143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144</v>
      </c>
      <c r="C173" s="13">
        <v>907</v>
      </c>
      <c r="D173" s="13" t="s">
        <v>38</v>
      </c>
      <c r="E173" s="13" t="s">
        <v>25</v>
      </c>
      <c r="F173" s="13" t="s">
        <v>146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145</v>
      </c>
      <c r="C174" s="13">
        <v>907</v>
      </c>
      <c r="D174" s="13" t="s">
        <v>38</v>
      </c>
      <c r="E174" s="13" t="s">
        <v>25</v>
      </c>
      <c r="F174" s="13" t="s">
        <v>166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166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166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166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166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166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166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164</v>
      </c>
      <c r="C181" s="24">
        <v>908</v>
      </c>
      <c r="D181" s="23" t="s">
        <v>38</v>
      </c>
      <c r="E181" s="23" t="s">
        <v>25</v>
      </c>
      <c r="F181" s="24" t="s">
        <v>143</v>
      </c>
      <c r="G181" s="41"/>
      <c r="H181" s="42">
        <v>653.5</v>
      </c>
    </row>
    <row r="182" spans="1:11" customFormat="1" ht="110.25" hidden="1" x14ac:dyDescent="0.2">
      <c r="A182" s="16"/>
      <c r="B182" s="11" t="s">
        <v>165</v>
      </c>
      <c r="C182" s="24">
        <v>908</v>
      </c>
      <c r="D182" s="23" t="s">
        <v>38</v>
      </c>
      <c r="E182" s="23" t="s">
        <v>25</v>
      </c>
      <c r="F182" s="24" t="s">
        <v>167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167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167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168</v>
      </c>
      <c r="C185" s="24">
        <v>908</v>
      </c>
      <c r="D185" s="23" t="s">
        <v>38</v>
      </c>
      <c r="E185" s="23" t="s">
        <v>25</v>
      </c>
      <c r="F185" s="24" t="s">
        <v>169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167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0" t="s">
        <v>167</v>
      </c>
      <c r="G187" s="41">
        <v>244</v>
      </c>
      <c r="H187" s="70">
        <v>75</v>
      </c>
    </row>
    <row r="188" spans="1:11" ht="15.75" x14ac:dyDescent="0.2">
      <c r="A188" s="52"/>
      <c r="B188" s="129" t="s">
        <v>232</v>
      </c>
      <c r="C188" s="64"/>
      <c r="D188" s="130" t="s">
        <v>9</v>
      </c>
      <c r="E188" s="130"/>
      <c r="F188" s="131"/>
      <c r="G188" s="90"/>
      <c r="H188" s="122">
        <f>H189+H197+H199+H198</f>
        <v>1930.7</v>
      </c>
      <c r="I188" s="122">
        <f>I189+I197+I199+I198</f>
        <v>256.38260000000002</v>
      </c>
      <c r="J188" s="123">
        <f t="shared" ref="J188:J189" si="5">SUM(I188-H188)</f>
        <v>-1674.3173999999999</v>
      </c>
      <c r="K188" s="124">
        <f t="shared" ref="K188:K189" si="6">SUM(I188/H188*100)</f>
        <v>13.279256228310976</v>
      </c>
    </row>
    <row r="189" spans="1:11" ht="15.75" x14ac:dyDescent="0.2">
      <c r="A189" s="52"/>
      <c r="B189" s="83" t="s">
        <v>61</v>
      </c>
      <c r="C189" s="65">
        <v>908</v>
      </c>
      <c r="D189" s="125" t="s">
        <v>9</v>
      </c>
      <c r="E189" s="125" t="s">
        <v>24</v>
      </c>
      <c r="F189" s="132"/>
      <c r="G189" s="91"/>
      <c r="H189" s="133">
        <v>150</v>
      </c>
      <c r="I189" s="85">
        <v>0</v>
      </c>
      <c r="J189" s="84">
        <f t="shared" si="5"/>
        <v>-150</v>
      </c>
      <c r="K189" s="85">
        <f t="shared" si="6"/>
        <v>0</v>
      </c>
    </row>
    <row r="190" spans="1:11" customFormat="1" ht="110.25" hidden="1" x14ac:dyDescent="0.2">
      <c r="A190" s="16"/>
      <c r="B190" s="78" t="s">
        <v>170</v>
      </c>
      <c r="C190" s="24">
        <v>908</v>
      </c>
      <c r="D190" s="79" t="s">
        <v>9</v>
      </c>
      <c r="E190" s="79" t="s">
        <v>24</v>
      </c>
      <c r="F190" s="95" t="s">
        <v>171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172</v>
      </c>
      <c r="C191" s="24">
        <v>908</v>
      </c>
      <c r="D191" s="23" t="s">
        <v>9</v>
      </c>
      <c r="E191" s="23" t="s">
        <v>24</v>
      </c>
      <c r="F191" s="24" t="s">
        <v>174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174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173</v>
      </c>
      <c r="C193" s="24">
        <v>908</v>
      </c>
      <c r="D193" s="23" t="s">
        <v>9</v>
      </c>
      <c r="E193" s="23" t="s">
        <v>24</v>
      </c>
      <c r="F193" s="24" t="s">
        <v>174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175</v>
      </c>
      <c r="C194" s="24">
        <v>908</v>
      </c>
      <c r="D194" s="23" t="s">
        <v>9</v>
      </c>
      <c r="E194" s="23" t="s">
        <v>24</v>
      </c>
      <c r="F194" s="24" t="s">
        <v>176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176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0" t="s">
        <v>176</v>
      </c>
      <c r="G196" s="41">
        <v>244</v>
      </c>
      <c r="H196" s="70">
        <v>100</v>
      </c>
    </row>
    <row r="197" spans="1:11" ht="15.75" x14ac:dyDescent="0.2">
      <c r="A197" s="52"/>
      <c r="B197" s="83" t="s">
        <v>237</v>
      </c>
      <c r="C197" s="65"/>
      <c r="D197" s="125" t="s">
        <v>9</v>
      </c>
      <c r="E197" s="125" t="s">
        <v>48</v>
      </c>
      <c r="F197" s="24"/>
      <c r="G197" s="91"/>
      <c r="H197" s="42">
        <v>708</v>
      </c>
      <c r="I197" s="85">
        <v>256.38260000000002</v>
      </c>
      <c r="J197" s="84">
        <f t="shared" ref="J197:J199" si="7">SUM(I197-H197)</f>
        <v>-451.61739999999998</v>
      </c>
      <c r="K197" s="85">
        <f t="shared" ref="K197:K199" si="8">SUM(I197/H197*100)</f>
        <v>36.212231638418082</v>
      </c>
    </row>
    <row r="198" spans="1:11" ht="15.75" x14ac:dyDescent="0.2">
      <c r="A198" s="52"/>
      <c r="B198" s="83" t="s">
        <v>236</v>
      </c>
      <c r="C198" s="65"/>
      <c r="D198" s="125" t="s">
        <v>9</v>
      </c>
      <c r="E198" s="125" t="s">
        <v>25</v>
      </c>
      <c r="F198" s="24"/>
      <c r="G198" s="91"/>
      <c r="H198" s="42">
        <v>522.70000000000005</v>
      </c>
      <c r="I198" s="85">
        <v>0</v>
      </c>
      <c r="J198" s="84">
        <f t="shared" si="7"/>
        <v>-522.70000000000005</v>
      </c>
      <c r="K198" s="85">
        <f t="shared" si="8"/>
        <v>0</v>
      </c>
    </row>
    <row r="199" spans="1:11" ht="15.75" x14ac:dyDescent="0.2">
      <c r="A199" s="52"/>
      <c r="B199" s="11" t="s">
        <v>62</v>
      </c>
      <c r="C199" s="65">
        <v>908</v>
      </c>
      <c r="D199" s="23" t="s">
        <v>9</v>
      </c>
      <c r="E199" s="23" t="s">
        <v>63</v>
      </c>
      <c r="F199" s="24"/>
      <c r="G199" s="91"/>
      <c r="H199" s="42">
        <v>550</v>
      </c>
      <c r="I199" s="85">
        <v>0</v>
      </c>
      <c r="J199" s="84">
        <f t="shared" si="7"/>
        <v>-550</v>
      </c>
      <c r="K199" s="85">
        <f t="shared" si="8"/>
        <v>0</v>
      </c>
    </row>
    <row r="200" spans="1:11" customFormat="1" ht="31.5" hidden="1" x14ac:dyDescent="0.2">
      <c r="A200" s="16"/>
      <c r="B200" s="78" t="s">
        <v>110</v>
      </c>
      <c r="C200" s="24">
        <v>908</v>
      </c>
      <c r="D200" s="79" t="s">
        <v>9</v>
      </c>
      <c r="E200" s="79" t="s">
        <v>63</v>
      </c>
      <c r="F200" s="95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219</v>
      </c>
      <c r="C201" s="24">
        <v>908</v>
      </c>
      <c r="D201" s="23" t="s">
        <v>9</v>
      </c>
      <c r="E201" s="23" t="s">
        <v>63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63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63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177</v>
      </c>
      <c r="C204" s="24">
        <v>908</v>
      </c>
      <c r="D204" s="23" t="s">
        <v>9</v>
      </c>
      <c r="E204" s="23" t="s">
        <v>63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85</v>
      </c>
      <c r="C205" s="24">
        <v>908</v>
      </c>
      <c r="D205" s="23" t="s">
        <v>9</v>
      </c>
      <c r="E205" s="23" t="s">
        <v>63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178</v>
      </c>
      <c r="C206" s="24">
        <v>908</v>
      </c>
      <c r="D206" s="23" t="s">
        <v>9</v>
      </c>
      <c r="E206" s="23" t="s">
        <v>63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63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173</v>
      </c>
      <c r="C208" s="24">
        <v>908</v>
      </c>
      <c r="D208" s="23" t="s">
        <v>9</v>
      </c>
      <c r="E208" s="23" t="s">
        <v>63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179</v>
      </c>
      <c r="C209" s="24">
        <v>908</v>
      </c>
      <c r="D209" s="23" t="s">
        <v>9</v>
      </c>
      <c r="E209" s="23" t="s">
        <v>63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180</v>
      </c>
      <c r="C210" s="24">
        <v>908</v>
      </c>
      <c r="D210" s="23" t="s">
        <v>9</v>
      </c>
      <c r="E210" s="23" t="s">
        <v>63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63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63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155</v>
      </c>
      <c r="C213" s="18">
        <v>908</v>
      </c>
      <c r="D213" s="23" t="s">
        <v>9</v>
      </c>
      <c r="E213" s="23" t="s">
        <v>63</v>
      </c>
      <c r="F213" s="18" t="s">
        <v>156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161</v>
      </c>
      <c r="C214" s="13">
        <v>908</v>
      </c>
      <c r="D214" s="23" t="s">
        <v>9</v>
      </c>
      <c r="E214" s="23" t="s">
        <v>63</v>
      </c>
      <c r="F214" s="13" t="s">
        <v>162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63</v>
      </c>
      <c r="F215" s="13" t="s">
        <v>162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63</v>
      </c>
      <c r="F216" s="38" t="s">
        <v>162</v>
      </c>
      <c r="G216" s="32">
        <v>244</v>
      </c>
      <c r="H216" s="40">
        <v>296</v>
      </c>
    </row>
    <row r="217" spans="1:11" ht="15" customHeight="1" x14ac:dyDescent="0.2">
      <c r="A217" s="55"/>
      <c r="B217" s="126" t="s">
        <v>64</v>
      </c>
      <c r="C217" s="64">
        <v>908</v>
      </c>
      <c r="D217" s="127" t="s">
        <v>24</v>
      </c>
      <c r="E217" s="127"/>
      <c r="F217" s="120"/>
      <c r="G217" s="90"/>
      <c r="H217" s="128">
        <f>H220+H219+H226</f>
        <v>37916.993999999999</v>
      </c>
      <c r="I217" s="128">
        <f>I226+I220+I219</f>
        <v>24581.245879999999</v>
      </c>
      <c r="J217" s="123">
        <f t="shared" ref="J217:J220" si="9">SUM(I217-H217)</f>
        <v>-13335.74812</v>
      </c>
      <c r="K217" s="124">
        <f t="shared" ref="K217:K220" si="10">SUM(I217/H217*100)</f>
        <v>64.829099796254937</v>
      </c>
    </row>
    <row r="218" spans="1:11" customFormat="1" ht="15.75" hidden="1" x14ac:dyDescent="0.2">
      <c r="A218" s="55"/>
      <c r="B218" s="111" t="s">
        <v>238</v>
      </c>
      <c r="C218" s="64"/>
      <c r="D218" s="112" t="s">
        <v>24</v>
      </c>
      <c r="E218" s="100" t="s">
        <v>26</v>
      </c>
      <c r="F218" s="113"/>
      <c r="G218" s="54"/>
      <c r="H218" s="114">
        <v>0</v>
      </c>
      <c r="I218" s="101">
        <v>0</v>
      </c>
      <c r="J218" s="102">
        <f t="shared" si="9"/>
        <v>0</v>
      </c>
      <c r="K218" s="101"/>
    </row>
    <row r="219" spans="1:11" ht="15.75" x14ac:dyDescent="0.2">
      <c r="A219" s="55"/>
      <c r="B219" s="111"/>
      <c r="C219" s="64"/>
      <c r="D219" s="100" t="s">
        <v>24</v>
      </c>
      <c r="E219" s="100" t="s">
        <v>26</v>
      </c>
      <c r="F219" s="113"/>
      <c r="G219" s="90"/>
      <c r="H219" s="114">
        <v>1300</v>
      </c>
      <c r="I219" s="101">
        <v>0</v>
      </c>
      <c r="J219" s="102">
        <f>I219-H219</f>
        <v>-1300</v>
      </c>
      <c r="K219" s="101">
        <f>I219/H219*100</f>
        <v>0</v>
      </c>
    </row>
    <row r="220" spans="1:11" ht="15.75" x14ac:dyDescent="0.2">
      <c r="A220" s="52"/>
      <c r="B220" s="11" t="s">
        <v>65</v>
      </c>
      <c r="C220" s="65">
        <v>908</v>
      </c>
      <c r="D220" s="23" t="s">
        <v>24</v>
      </c>
      <c r="E220" s="23" t="s">
        <v>37</v>
      </c>
      <c r="F220" s="24"/>
      <c r="G220" s="91"/>
      <c r="H220" s="42">
        <v>30737.294000000002</v>
      </c>
      <c r="I220" s="85">
        <v>24581.245879999999</v>
      </c>
      <c r="J220" s="84">
        <f t="shared" si="9"/>
        <v>-6156.0481200000031</v>
      </c>
      <c r="K220" s="85">
        <f t="shared" si="10"/>
        <v>79.972055705359097</v>
      </c>
    </row>
    <row r="221" spans="1:11" customFormat="1" ht="110.25" hidden="1" x14ac:dyDescent="0.2">
      <c r="A221" s="16"/>
      <c r="B221" s="78" t="s">
        <v>170</v>
      </c>
      <c r="C221" s="24">
        <v>908</v>
      </c>
      <c r="D221" s="79" t="s">
        <v>24</v>
      </c>
      <c r="E221" s="79" t="s">
        <v>37</v>
      </c>
      <c r="F221" s="95" t="s">
        <v>171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163</v>
      </c>
      <c r="C222" s="24">
        <v>908</v>
      </c>
      <c r="D222" s="23" t="s">
        <v>24</v>
      </c>
      <c r="E222" s="23" t="s">
        <v>37</v>
      </c>
      <c r="F222" s="24" t="s">
        <v>181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182</v>
      </c>
      <c r="C223" s="24">
        <v>908</v>
      </c>
      <c r="D223" s="23" t="s">
        <v>24</v>
      </c>
      <c r="E223" s="23" t="s">
        <v>37</v>
      </c>
      <c r="F223" s="24" t="s">
        <v>183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68</v>
      </c>
      <c r="C224" s="24">
        <v>908</v>
      </c>
      <c r="D224" s="23" t="s">
        <v>24</v>
      </c>
      <c r="E224" s="23" t="s">
        <v>37</v>
      </c>
      <c r="F224" s="24" t="s">
        <v>183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69</v>
      </c>
      <c r="C225" s="24">
        <v>908</v>
      </c>
      <c r="D225" s="69" t="s">
        <v>24</v>
      </c>
      <c r="E225" s="69" t="s">
        <v>37</v>
      </c>
      <c r="F225" s="110" t="s">
        <v>183</v>
      </c>
      <c r="G225" s="41">
        <v>414</v>
      </c>
      <c r="H225" s="71">
        <v>1340.19</v>
      </c>
    </row>
    <row r="226" spans="1:15" ht="19.5" customHeight="1" x14ac:dyDescent="0.2">
      <c r="A226" s="52"/>
      <c r="B226" s="68"/>
      <c r="C226" s="65"/>
      <c r="D226" s="82" t="s">
        <v>24</v>
      </c>
      <c r="E226" s="82" t="s">
        <v>38</v>
      </c>
      <c r="F226" s="110"/>
      <c r="G226" s="91"/>
      <c r="H226" s="71">
        <v>5879.7</v>
      </c>
      <c r="I226" s="85">
        <v>0</v>
      </c>
      <c r="J226" s="85">
        <f>I226-H226</f>
        <v>-5879.7</v>
      </c>
      <c r="K226" s="83">
        <f>I226/H226*100</f>
        <v>0</v>
      </c>
    </row>
    <row r="227" spans="1:15" ht="19.5" customHeight="1" x14ac:dyDescent="0.2">
      <c r="A227" s="55"/>
      <c r="B227" s="126" t="s">
        <v>233</v>
      </c>
      <c r="C227" s="64"/>
      <c r="D227" s="127" t="s">
        <v>15</v>
      </c>
      <c r="E227" s="127"/>
      <c r="F227" s="120"/>
      <c r="G227" s="90"/>
      <c r="H227" s="134">
        <f>H228+H257+H312+H317+H311</f>
        <v>451112.31980000006</v>
      </c>
      <c r="I227" s="134">
        <f>I228+I257+I312+I317+I311</f>
        <v>216387.22479000004</v>
      </c>
      <c r="J227" s="123">
        <f t="shared" ref="J227:J228" si="11">SUM(I227-H227)</f>
        <v>-234725.09501000002</v>
      </c>
      <c r="K227" s="124">
        <f t="shared" ref="K227:K228" si="12">SUM(I227/H227*100)</f>
        <v>47.967482884514212</v>
      </c>
      <c r="O227" s="105"/>
    </row>
    <row r="228" spans="1:15" ht="21" customHeight="1" x14ac:dyDescent="0.2">
      <c r="A228" s="56" t="s">
        <v>0</v>
      </c>
      <c r="B228" s="11" t="s">
        <v>55</v>
      </c>
      <c r="C228" s="66">
        <v>905</v>
      </c>
      <c r="D228" s="24" t="s">
        <v>15</v>
      </c>
      <c r="E228" s="24" t="s">
        <v>26</v>
      </c>
      <c r="F228" s="24" t="s">
        <v>0</v>
      </c>
      <c r="G228" s="92" t="s">
        <v>0</v>
      </c>
      <c r="H228" s="42">
        <v>123406.8</v>
      </c>
      <c r="I228" s="85">
        <v>53901.073040000003</v>
      </c>
      <c r="J228" s="84">
        <f t="shared" si="11"/>
        <v>-69505.72696</v>
      </c>
      <c r="K228" s="85">
        <f t="shared" si="12"/>
        <v>43.677555078002186</v>
      </c>
    </row>
    <row r="229" spans="1:15" customFormat="1" ht="31.5" hidden="1" x14ac:dyDescent="0.2">
      <c r="A229" s="7" t="s">
        <v>0</v>
      </c>
      <c r="B229" s="81" t="s">
        <v>116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117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119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125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97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122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123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124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98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118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8" t="s">
        <v>0</v>
      </c>
      <c r="H257" s="42">
        <v>273197.21980000002</v>
      </c>
      <c r="I257" s="85">
        <v>133521.1158</v>
      </c>
      <c r="J257" s="135">
        <f>SUM(I257-H257)</f>
        <v>-139676.10400000002</v>
      </c>
      <c r="K257" s="85">
        <f>SUM(I257/H257*100)</f>
        <v>48.873526567271455</v>
      </c>
    </row>
    <row r="258" spans="1:11" customFormat="1" ht="31.5" hidden="1" x14ac:dyDescent="0.2">
      <c r="A258" s="36" t="s">
        <v>0</v>
      </c>
      <c r="B258" s="74" t="s">
        <v>94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95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96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97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98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116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120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119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121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126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127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128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129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122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130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98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131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132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133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98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242</v>
      </c>
      <c r="C311" s="103"/>
      <c r="D311" s="125" t="s">
        <v>15</v>
      </c>
      <c r="E311" s="125" t="s">
        <v>38</v>
      </c>
      <c r="F311" s="24"/>
      <c r="G311" s="104"/>
      <c r="H311" s="42">
        <v>37465.9</v>
      </c>
      <c r="I311" s="85">
        <v>20726.516619999999</v>
      </c>
      <c r="J311" s="84">
        <f>I311-H311</f>
        <v>-16739.383380000003</v>
      </c>
      <c r="K311" s="135">
        <f>I311/H311*100</f>
        <v>55.32101623075917</v>
      </c>
    </row>
    <row r="312" spans="1:11" ht="15.75" x14ac:dyDescent="0.2">
      <c r="A312" s="52"/>
      <c r="B312" s="11" t="s">
        <v>224</v>
      </c>
      <c r="C312" s="65">
        <v>908</v>
      </c>
      <c r="D312" s="23" t="s">
        <v>15</v>
      </c>
      <c r="E312" s="23" t="s">
        <v>15</v>
      </c>
      <c r="F312" s="24"/>
      <c r="G312" s="91"/>
      <c r="H312" s="42">
        <v>268</v>
      </c>
      <c r="I312" s="85">
        <v>39.5</v>
      </c>
      <c r="J312" s="84">
        <f>SUM(I312-H312)</f>
        <v>-228.5</v>
      </c>
      <c r="K312" s="85">
        <f>SUM(I312/H312*100)</f>
        <v>14.738805970149254</v>
      </c>
    </row>
    <row r="313" spans="1:11" customFormat="1" ht="110.25" hidden="1" x14ac:dyDescent="0.2">
      <c r="A313" s="16"/>
      <c r="B313" s="78" t="s">
        <v>184</v>
      </c>
      <c r="C313" s="24">
        <v>908</v>
      </c>
      <c r="D313" s="79" t="s">
        <v>15</v>
      </c>
      <c r="E313" s="79" t="s">
        <v>15</v>
      </c>
      <c r="F313" s="95" t="s">
        <v>185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225</v>
      </c>
      <c r="C314" s="24">
        <v>908</v>
      </c>
      <c r="D314" s="23" t="s">
        <v>15</v>
      </c>
      <c r="E314" s="23" t="s">
        <v>15</v>
      </c>
      <c r="F314" s="24" t="s">
        <v>186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186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0" t="s">
        <v>186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59</v>
      </c>
      <c r="C317" s="58">
        <v>905</v>
      </c>
      <c r="D317" s="24" t="s">
        <v>15</v>
      </c>
      <c r="E317" s="24" t="s">
        <v>25</v>
      </c>
      <c r="F317" s="24" t="s">
        <v>0</v>
      </c>
      <c r="G317" s="88" t="s">
        <v>0</v>
      </c>
      <c r="H317" s="136">
        <v>16774.400000000001</v>
      </c>
      <c r="I317" s="85">
        <v>8199.0193299999992</v>
      </c>
      <c r="J317" s="84">
        <f>SUM(I317-H317)</f>
        <v>-8575.3806700000023</v>
      </c>
      <c r="K317" s="85">
        <f>SUM(I317/H317*100)</f>
        <v>48.878167505246076</v>
      </c>
    </row>
    <row r="318" spans="1:11" customFormat="1" ht="31.5" hidden="1" x14ac:dyDescent="0.2">
      <c r="A318" s="7" t="s">
        <v>0</v>
      </c>
      <c r="B318" s="74" t="s">
        <v>116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134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105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135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136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135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226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116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200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106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116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200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106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0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6" t="s">
        <v>227</v>
      </c>
      <c r="C361" s="63">
        <v>902</v>
      </c>
      <c r="D361" s="120" t="s">
        <v>48</v>
      </c>
      <c r="E361" s="120" t="s">
        <v>0</v>
      </c>
      <c r="F361" s="120" t="s">
        <v>0</v>
      </c>
      <c r="G361" s="89" t="s">
        <v>0</v>
      </c>
      <c r="H361" s="128">
        <f>H362+H394+H403</f>
        <v>86273.5</v>
      </c>
      <c r="I361" s="128">
        <f>I362+I394+I403</f>
        <v>48657.192280000003</v>
      </c>
      <c r="J361" s="123">
        <f t="shared" ref="J361:J362" si="13">SUM(I361-H361)</f>
        <v>-37616.307719999997</v>
      </c>
      <c r="K361" s="124">
        <f t="shared" ref="K361:K362" si="14">SUM(I361/H361*100)</f>
        <v>56.398769355595867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8" t="s">
        <v>0</v>
      </c>
      <c r="H362" s="42">
        <v>66495.002999999997</v>
      </c>
      <c r="I362" s="85">
        <v>39563.005799999999</v>
      </c>
      <c r="J362" s="84">
        <f t="shared" si="13"/>
        <v>-26931.997199999998</v>
      </c>
      <c r="K362" s="85">
        <f t="shared" si="14"/>
        <v>59.497712632631959</v>
      </c>
    </row>
    <row r="363" spans="1:11" customFormat="1" ht="31.5" hidden="1" x14ac:dyDescent="0.2">
      <c r="A363" s="34" t="s">
        <v>0</v>
      </c>
      <c r="B363" s="81" t="s">
        <v>94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99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96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97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98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100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96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98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101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102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201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96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98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8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94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104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96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98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8" t="s">
        <v>0</v>
      </c>
      <c r="H403" s="42">
        <v>19778.496999999999</v>
      </c>
      <c r="I403" s="85">
        <v>9094.1864800000003</v>
      </c>
      <c r="J403" s="84">
        <f>SUM(I403-H403)</f>
        <v>-10684.310519999999</v>
      </c>
      <c r="K403" s="85">
        <f>SUM(I403/H403*100)</f>
        <v>45.980169676189249</v>
      </c>
    </row>
    <row r="404" spans="1:11" customFormat="1" ht="31.5" hidden="1" x14ac:dyDescent="0.2">
      <c r="A404" s="36" t="s">
        <v>0</v>
      </c>
      <c r="B404" s="74" t="s">
        <v>94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103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105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106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6" t="s">
        <v>234</v>
      </c>
      <c r="C421" s="64"/>
      <c r="D421" s="120">
        <v>10</v>
      </c>
      <c r="E421" s="120"/>
      <c r="F421" s="120"/>
      <c r="G421" s="90"/>
      <c r="H421" s="128">
        <f>H422+H427+H433+H453</f>
        <v>32893.368479999997</v>
      </c>
      <c r="I421" s="128">
        <f>I422+I427+I433+I453</f>
        <v>14039.501689999999</v>
      </c>
      <c r="J421" s="123">
        <f t="shared" ref="J421:J422" si="15">SUM(I421-H421)</f>
        <v>-18853.86679</v>
      </c>
      <c r="K421" s="124">
        <f t="shared" ref="K421:K422" si="16">SUM(I421/H421*100)</f>
        <v>42.681860626516169</v>
      </c>
    </row>
    <row r="422" spans="1:11" ht="15.75" x14ac:dyDescent="0.2">
      <c r="A422" s="52"/>
      <c r="B422" s="11" t="s">
        <v>187</v>
      </c>
      <c r="C422" s="65">
        <v>908</v>
      </c>
      <c r="D422" s="23" t="s">
        <v>10</v>
      </c>
      <c r="E422" s="23" t="s">
        <v>26</v>
      </c>
      <c r="F422" s="24"/>
      <c r="G422" s="91"/>
      <c r="H422" s="42">
        <v>7494.5</v>
      </c>
      <c r="I422" s="85">
        <v>3459.74928</v>
      </c>
      <c r="J422" s="84">
        <f t="shared" si="15"/>
        <v>-4034.75072</v>
      </c>
      <c r="K422" s="85">
        <f t="shared" si="16"/>
        <v>46.163843885516044</v>
      </c>
    </row>
    <row r="423" spans="1:11" customFormat="1" ht="31.5" hidden="1" x14ac:dyDescent="0.2">
      <c r="A423" s="16"/>
      <c r="B423" s="78" t="s">
        <v>110</v>
      </c>
      <c r="C423" s="24">
        <v>908</v>
      </c>
      <c r="D423" s="79" t="s">
        <v>10</v>
      </c>
      <c r="E423" s="79" t="s">
        <v>26</v>
      </c>
      <c r="F423" s="95">
        <v>6170000</v>
      </c>
      <c r="G423" s="41"/>
      <c r="H423" s="80">
        <f>H424</f>
        <v>2900</v>
      </c>
    </row>
    <row r="424" spans="1:11" customFormat="1" ht="15.75" hidden="1" x14ac:dyDescent="0.2">
      <c r="A424" s="16"/>
      <c r="B424" s="11" t="s">
        <v>188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2900</v>
      </c>
    </row>
    <row r="425" spans="1:11" customFormat="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2900</v>
      </c>
    </row>
    <row r="426" spans="1:11" customFormat="1" ht="31.5" hidden="1" x14ac:dyDescent="0.2">
      <c r="A426" s="16"/>
      <c r="B426" s="68" t="s">
        <v>57</v>
      </c>
      <c r="C426" s="24">
        <v>908</v>
      </c>
      <c r="D426" s="69" t="s">
        <v>10</v>
      </c>
      <c r="E426" s="69" t="s">
        <v>26</v>
      </c>
      <c r="F426" s="110">
        <v>6170030</v>
      </c>
      <c r="G426" s="41">
        <v>321</v>
      </c>
      <c r="H426" s="70">
        <v>2900</v>
      </c>
    </row>
    <row r="427" spans="1:11" ht="15.75" x14ac:dyDescent="0.2">
      <c r="A427" s="52"/>
      <c r="B427" s="11" t="s">
        <v>189</v>
      </c>
      <c r="C427" s="65">
        <v>908</v>
      </c>
      <c r="D427" s="23" t="s">
        <v>10</v>
      </c>
      <c r="E427" s="23" t="s">
        <v>38</v>
      </c>
      <c r="F427" s="24"/>
      <c r="G427" s="91"/>
      <c r="H427" s="42">
        <v>755.58399999999995</v>
      </c>
      <c r="I427" s="85">
        <v>34.268000000000001</v>
      </c>
      <c r="J427" s="84">
        <f>SUM(I427-H427)</f>
        <v>-721.31599999999992</v>
      </c>
      <c r="K427" s="85">
        <f>SUM(I427/H427*100)</f>
        <v>4.5352998475351525</v>
      </c>
    </row>
    <row r="428" spans="1:11" customFormat="1" ht="110.25" hidden="1" x14ac:dyDescent="0.2">
      <c r="A428" s="16"/>
      <c r="B428" s="78" t="s">
        <v>170</v>
      </c>
      <c r="C428" s="24">
        <v>908</v>
      </c>
      <c r="D428" s="79" t="s">
        <v>10</v>
      </c>
      <c r="E428" s="79" t="s">
        <v>38</v>
      </c>
      <c r="F428" s="95" t="s">
        <v>171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163</v>
      </c>
      <c r="C429" s="24">
        <v>908</v>
      </c>
      <c r="D429" s="23" t="s">
        <v>10</v>
      </c>
      <c r="E429" s="23" t="s">
        <v>38</v>
      </c>
      <c r="F429" s="24" t="s">
        <v>181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182</v>
      </c>
      <c r="C430" s="24">
        <v>908</v>
      </c>
      <c r="D430" s="23" t="s">
        <v>10</v>
      </c>
      <c r="E430" s="23" t="s">
        <v>38</v>
      </c>
      <c r="F430" s="24" t="s">
        <v>183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183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190</v>
      </c>
      <c r="C432" s="26">
        <v>908</v>
      </c>
      <c r="D432" s="73" t="s">
        <v>10</v>
      </c>
      <c r="E432" s="73" t="s">
        <v>38</v>
      </c>
      <c r="F432" s="115" t="s">
        <v>183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60</v>
      </c>
      <c r="C433" s="58">
        <v>905</v>
      </c>
      <c r="D433" s="24" t="s">
        <v>10</v>
      </c>
      <c r="E433" s="24" t="s">
        <v>9</v>
      </c>
      <c r="F433" s="24" t="s">
        <v>0</v>
      </c>
      <c r="G433" s="88" t="s">
        <v>0</v>
      </c>
      <c r="H433" s="42">
        <v>24106.68448</v>
      </c>
      <c r="I433" s="85">
        <v>10315.80445</v>
      </c>
      <c r="J433" s="84">
        <f>SUM(I433-H433)</f>
        <v>-13790.88003</v>
      </c>
      <c r="K433" s="85">
        <f>SUM(I433/H433*100)</f>
        <v>42.792298785668599</v>
      </c>
    </row>
    <row r="434" spans="1:11" customFormat="1" ht="31.5" hidden="1" x14ac:dyDescent="0.2">
      <c r="A434" s="3"/>
      <c r="B434" s="6" t="s">
        <v>228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229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230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57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137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138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57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139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57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231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57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191</v>
      </c>
      <c r="C453" s="65">
        <v>908</v>
      </c>
      <c r="D453" s="23" t="s">
        <v>10</v>
      </c>
      <c r="E453" s="23" t="s">
        <v>39</v>
      </c>
      <c r="F453" s="24"/>
      <c r="G453" s="91"/>
      <c r="H453" s="136">
        <v>536.6</v>
      </c>
      <c r="I453" s="85">
        <v>229.67995999999999</v>
      </c>
      <c r="J453" s="84">
        <f>SUM(I453-H453)</f>
        <v>-306.92004000000003</v>
      </c>
      <c r="K453" s="85">
        <f>SUM(I453/H453*100)</f>
        <v>42.802825195676483</v>
      </c>
    </row>
    <row r="454" spans="1:11" customFormat="1" ht="31.5" hidden="1" x14ac:dyDescent="0.2">
      <c r="A454" s="16"/>
      <c r="B454" s="29" t="s">
        <v>135</v>
      </c>
      <c r="C454" s="24">
        <v>908</v>
      </c>
      <c r="D454" s="79" t="s">
        <v>10</v>
      </c>
      <c r="E454" s="79" t="s">
        <v>39</v>
      </c>
      <c r="F454" s="95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192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10">
        <v>6106104</v>
      </c>
      <c r="G457" s="41">
        <v>121</v>
      </c>
      <c r="H457" s="70">
        <v>329</v>
      </c>
    </row>
    <row r="458" spans="1:11" ht="15.75" x14ac:dyDescent="0.2">
      <c r="A458" s="55"/>
      <c r="B458" s="126" t="s">
        <v>193</v>
      </c>
      <c r="C458" s="64">
        <v>908</v>
      </c>
      <c r="D458" s="127" t="s">
        <v>73</v>
      </c>
      <c r="E458" s="127"/>
      <c r="F458" s="120"/>
      <c r="G458" s="90"/>
      <c r="H458" s="128">
        <f>H459+H460</f>
        <v>58188.5</v>
      </c>
      <c r="I458" s="128">
        <f t="shared" ref="I458:J458" si="17">I459+I460</f>
        <v>2190.8714799999998</v>
      </c>
      <c r="J458" s="128">
        <f t="shared" si="17"/>
        <v>-55997.628519999998</v>
      </c>
      <c r="K458" s="128">
        <f t="shared" ref="K458" si="18">SUM(I458/H458*100)</f>
        <v>3.7651279548364363</v>
      </c>
    </row>
    <row r="459" spans="1:11" ht="15.75" x14ac:dyDescent="0.2">
      <c r="A459" s="52"/>
      <c r="B459" s="11" t="s">
        <v>194</v>
      </c>
      <c r="C459" s="65">
        <v>908</v>
      </c>
      <c r="D459" s="23" t="s">
        <v>73</v>
      </c>
      <c r="E459" s="23" t="s">
        <v>26</v>
      </c>
      <c r="F459" s="24"/>
      <c r="G459" s="91"/>
      <c r="H459" s="136">
        <v>400</v>
      </c>
      <c r="I459" s="85">
        <v>183.9</v>
      </c>
      <c r="J459" s="84">
        <f t="shared" ref="J459" si="19">SUM(I459-H459)</f>
        <v>-216.1</v>
      </c>
      <c r="K459" s="85">
        <f t="shared" ref="K459" si="20">SUM(I459/H459*100)</f>
        <v>45.975000000000001</v>
      </c>
    </row>
    <row r="460" spans="1:11" ht="20.25" customHeight="1" x14ac:dyDescent="0.2">
      <c r="A460" s="16"/>
      <c r="B460" s="143" t="s">
        <v>243</v>
      </c>
      <c r="C460" s="24">
        <v>908</v>
      </c>
      <c r="D460" s="79" t="s">
        <v>73</v>
      </c>
      <c r="E460" s="144" t="s">
        <v>37</v>
      </c>
      <c r="F460" s="95" t="s">
        <v>195</v>
      </c>
      <c r="G460" s="41"/>
      <c r="H460" s="80">
        <v>57788.5</v>
      </c>
      <c r="I460" s="152">
        <v>2006.9714799999999</v>
      </c>
      <c r="J460" s="152">
        <f t="shared" ref="J460" si="21">SUM(I460-H460)</f>
        <v>-55781.52852</v>
      </c>
      <c r="K460" s="152">
        <f t="shared" ref="K460" si="22">SUM(I460/H460*100)</f>
        <v>3.4729599833876983</v>
      </c>
    </row>
    <row r="461" spans="1:11" ht="18" customHeight="1" x14ac:dyDescent="0.2">
      <c r="A461" s="55"/>
      <c r="B461" s="126" t="s">
        <v>196</v>
      </c>
      <c r="C461" s="64">
        <v>908</v>
      </c>
      <c r="D461" s="127" t="s">
        <v>63</v>
      </c>
      <c r="E461" s="127"/>
      <c r="F461" s="120"/>
      <c r="G461" s="90"/>
      <c r="H461" s="128">
        <f>H462</f>
        <v>2930</v>
      </c>
      <c r="I461" s="128">
        <f>I462</f>
        <v>1198.587</v>
      </c>
      <c r="J461" s="123">
        <f t="shared" ref="J461:J462" si="23">SUM(I461-H461)</f>
        <v>-1731.413</v>
      </c>
      <c r="K461" s="124">
        <f t="shared" ref="K461:K462" si="24">SUM(I461/H461*100)</f>
        <v>40.907406143344708</v>
      </c>
    </row>
    <row r="462" spans="1:11" ht="15.75" x14ac:dyDescent="0.2">
      <c r="A462" s="52"/>
      <c r="B462" s="11" t="s">
        <v>197</v>
      </c>
      <c r="C462" s="65">
        <v>908</v>
      </c>
      <c r="D462" s="23" t="s">
        <v>63</v>
      </c>
      <c r="E462" s="23" t="s">
        <v>37</v>
      </c>
      <c r="F462" s="24"/>
      <c r="G462" s="91"/>
      <c r="H462" s="136">
        <v>2930</v>
      </c>
      <c r="I462" s="85">
        <v>1198.587</v>
      </c>
      <c r="J462" s="84">
        <f t="shared" si="23"/>
        <v>-1731.413</v>
      </c>
      <c r="K462" s="85">
        <f t="shared" si="24"/>
        <v>40.907406143344708</v>
      </c>
    </row>
    <row r="463" spans="1:11" customFormat="1" ht="31.5" hidden="1" x14ac:dyDescent="0.2">
      <c r="A463" s="16"/>
      <c r="B463" s="78" t="s">
        <v>110</v>
      </c>
      <c r="C463" s="24">
        <v>908</v>
      </c>
      <c r="D463" s="79" t="s">
        <v>63</v>
      </c>
      <c r="E463" s="79" t="s">
        <v>37</v>
      </c>
      <c r="F463" s="95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198</v>
      </c>
      <c r="C464" s="24">
        <v>908</v>
      </c>
      <c r="D464" s="23" t="s">
        <v>63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63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199</v>
      </c>
      <c r="C466" s="24">
        <v>908</v>
      </c>
      <c r="D466" s="69" t="s">
        <v>63</v>
      </c>
      <c r="E466" s="69" t="s">
        <v>37</v>
      </c>
      <c r="F466" s="110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107</v>
      </c>
      <c r="C467" s="37">
        <v>903</v>
      </c>
      <c r="D467" s="44" t="s">
        <v>75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113</v>
      </c>
      <c r="C468" s="37">
        <v>903</v>
      </c>
      <c r="D468" s="13" t="s">
        <v>75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114</v>
      </c>
      <c r="C469" s="13">
        <v>903</v>
      </c>
      <c r="D469" s="13" t="s">
        <v>75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76</v>
      </c>
      <c r="C470" s="13">
        <v>903</v>
      </c>
      <c r="D470" s="13" t="s">
        <v>75</v>
      </c>
      <c r="E470" s="13" t="s">
        <v>26</v>
      </c>
      <c r="F470" s="13">
        <v>6540100</v>
      </c>
      <c r="G470" s="32" t="s">
        <v>77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115</v>
      </c>
      <c r="C471" s="13">
        <v>903</v>
      </c>
      <c r="D471" s="38" t="s">
        <v>75</v>
      </c>
      <c r="E471" s="38" t="s">
        <v>26</v>
      </c>
      <c r="F471" s="38">
        <v>6540100</v>
      </c>
      <c r="G471" s="32" t="s">
        <v>78</v>
      </c>
      <c r="H471" s="40">
        <v>1018</v>
      </c>
    </row>
    <row r="472" spans="1:11" ht="15.75" x14ac:dyDescent="0.2">
      <c r="A472" s="57" t="s">
        <v>0</v>
      </c>
      <c r="B472" s="137" t="s">
        <v>40</v>
      </c>
      <c r="C472" s="67">
        <v>903</v>
      </c>
      <c r="D472" s="138" t="s">
        <v>79</v>
      </c>
      <c r="E472" s="138" t="s">
        <v>0</v>
      </c>
      <c r="F472" s="138" t="s">
        <v>0</v>
      </c>
      <c r="G472" s="93" t="s">
        <v>0</v>
      </c>
      <c r="H472" s="134">
        <f>H473</f>
        <v>6428.8</v>
      </c>
      <c r="I472" s="134">
        <f t="shared" ref="I472:K472" si="25">I473</f>
        <v>3214.5540000000001</v>
      </c>
      <c r="J472" s="134">
        <f t="shared" si="25"/>
        <v>-3214.2460000000001</v>
      </c>
      <c r="K472" s="134">
        <f t="shared" si="25"/>
        <v>50.002395470383277</v>
      </c>
    </row>
    <row r="473" spans="1:11" ht="31.5" x14ac:dyDescent="0.2">
      <c r="A473" s="7" t="s">
        <v>0</v>
      </c>
      <c r="B473" s="25" t="s">
        <v>80</v>
      </c>
      <c r="C473" s="61">
        <v>903</v>
      </c>
      <c r="D473" s="26" t="s">
        <v>79</v>
      </c>
      <c r="E473" s="26" t="s">
        <v>26</v>
      </c>
      <c r="F473" s="26" t="s">
        <v>0</v>
      </c>
      <c r="G473" s="94" t="s">
        <v>0</v>
      </c>
      <c r="H473" s="30">
        <v>6428.8</v>
      </c>
      <c r="I473" s="85">
        <v>3214.5540000000001</v>
      </c>
      <c r="J473" s="84">
        <f t="shared" ref="J473" si="26">SUM(I473-H473)</f>
        <v>-3214.2460000000001</v>
      </c>
      <c r="K473" s="85">
        <f t="shared" ref="K473" si="27">SUM(I473/H473*100)</f>
        <v>50.002395470383277</v>
      </c>
    </row>
    <row r="474" spans="1:11" ht="36.75" customHeight="1" x14ac:dyDescent="0.2">
      <c r="B474" s="48"/>
      <c r="D474" s="139"/>
      <c r="E474" s="139"/>
      <c r="F474" s="140"/>
      <c r="G474" s="140"/>
      <c r="H474" s="139"/>
      <c r="I474" s="151"/>
      <c r="J474" s="151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B4:J4"/>
    <mergeCell ref="I474:J47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2020-07-15T08:05:14Z</dcterms:modified>
</cp:coreProperties>
</file>