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100" windowHeight="771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<sst xmlns="http://schemas.openxmlformats.org/spreadsheetml/2006/main" count="72" uniqueCount="64">
  <si>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Наименование показателя</t>
  </si>
  <si>
    <t>%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</si>
  <si>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</si>
  <si>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</si>
  <si>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</si>
  <si>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</si>
  <si>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</si>
  <si>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</si>
  <si>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</si>
  <si>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</si>
  <si>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</si>
  <si>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</si>
  <si>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</si>
  <si>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</si>
  <si>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</si>
  <si>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</si>
  <si>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</si>
  <si>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</si>
  <si>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</si>
  <si>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Расходы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</si>
  <si>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</si>
  <si>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</si>
  <si>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</si>
  <si>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</si>
  <si>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</si>
  <si>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имущество</t>
  </si>
  <si>
    <t xml:space="preserve">в том числе: </t>
  </si>
  <si>
    <t xml:space="preserve">  -Налог на имущество организаций</t>
  </si>
  <si>
    <t>Налоги на совокупный доход</t>
  </si>
  <si>
    <t>Итого налоговые доходы</t>
  </si>
  <si>
    <t>Иные неналоговые доходы</t>
  </si>
  <si>
    <t>Итого неналоговые доходы</t>
  </si>
  <si>
    <t>ВСЕГО НАЛОГОВЫЕ И НЕНАЛОГОВЫЕ ДОХОДЫ</t>
  </si>
  <si>
    <t>тыс. руб.</t>
  </si>
  <si>
    <t xml:space="preserve">        Расходы в разрезе ведомственной структуры расходов бюджета МО "Гиагинский район"</t>
  </si>
  <si>
    <t>Администрация МО "Гиагинский район"</t>
  </si>
  <si>
    <t>Управление финансов администрации МО "Гиагинский район"</t>
  </si>
  <si>
    <t>Управление культуры администрации МО "Гиагинский район"</t>
  </si>
  <si>
    <t>Управление образования администрации МО "Гиагинский район"</t>
  </si>
  <si>
    <t>Совет народных депутатов МО "Гиагинский район"</t>
  </si>
  <si>
    <t>Контрольно-счетная палата МО "Гиагинский район"</t>
  </si>
  <si>
    <t>Единая дежурно-диспечерская служба МО "Гиагинский район"</t>
  </si>
  <si>
    <t>Муниципальное казенное учреждение Централизованная образования"Районный методический кабинет" МО "Гиагинский район"</t>
  </si>
  <si>
    <t>Муниципальное казенное учреждение Централизованная бухгалтерия при Управлении образования администрации МО "Гиагинский район"</t>
  </si>
  <si>
    <t>Доходы от оказания платных услуг и копенсации затрат государства</t>
  </si>
  <si>
    <t>сумма   тыс.руб.</t>
  </si>
  <si>
    <t>сумма  тыс.руб.</t>
  </si>
  <si>
    <t>сумма тыс.руб.</t>
  </si>
  <si>
    <t>Муниципальное казенное учреждение "Центр технического обеспечения учреждений культуры муниципального образования "Гиагинский район"</t>
  </si>
  <si>
    <t>Начальник управления финансов администрации муниципального образования "Гиагинский район"</t>
  </si>
  <si>
    <t>Муниципальное казенное учреждение Централизованная бухгалтерия при Управлении культуры администрации МО "Гиагинский район"</t>
  </si>
  <si>
    <t>Утвержденные бюджетные назначения на 2022 год тыс.руб.</t>
  </si>
  <si>
    <t>Муниципальное казенное учреждение "Хозяйственно-эксплутационная служба администрации МО "Гиагинский район"</t>
  </si>
  <si>
    <t>А.Е.Андрусова</t>
  </si>
  <si>
    <t>Утвержденные бюджетные назначения на 2022 год                                          тыс.руб.</t>
  </si>
  <si>
    <t>Сведения о фактических поступлениях налоговых и неналоговых доходов и произведенных расходах  бюджета МО "Гиагинский район"                                                                  за  1 полугодие 2022 год</t>
  </si>
  <si>
    <t>Факт                                01.07.2021 года тыс.руб.</t>
  </si>
  <si>
    <t>Прогноз на  01.07.2022 года тыс.руб.</t>
  </si>
  <si>
    <t>Факт на       01.07.2022 года    тыс.руб.</t>
  </si>
  <si>
    <t>Отклонение от факта за  1 полугодие 2021 года</t>
  </si>
  <si>
    <t>Отклонение  от прогноза за 1 полугодие 2022 года</t>
  </si>
  <si>
    <t>Факт за                               1 пол.2021 года тыс.руб.</t>
  </si>
  <si>
    <t>Прогноз на  1 пол.2022 года тыс.руб.</t>
  </si>
  <si>
    <t>Факт за 1 пол. 2022 года тыс.руб.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</si>
</sst>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#,##0.000000"/>
    <numFmt numFmtId="186" formatCode="0.000"/>
    <numFmt numFmtId="187" formatCode="0.0000"/>
    <numFmt numFmtId="188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80" fontId="44" fillId="0" borderId="10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47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180" fontId="48" fillId="0" borderId="10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180" fontId="44" fillId="0" borderId="12" xfId="0" applyNumberFormat="1" applyFont="1" applyBorder="1" applyAlignment="1">
      <alignment/>
    </xf>
    <xf numFmtId="0" fontId="45" fillId="0" borderId="12" xfId="0" applyFont="1" applyFill="1" applyBorder="1" applyAlignment="1">
      <alignment wrapText="1"/>
    </xf>
    <xf numFmtId="181" fontId="45" fillId="0" borderId="12" xfId="0" applyNumberFormat="1" applyFont="1" applyBorder="1" applyAlignment="1">
      <alignment wrapText="1"/>
    </xf>
    <xf numFmtId="181" fontId="44" fillId="0" borderId="12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45" fillId="0" borderId="10" xfId="0" applyNumberFormat="1" applyFont="1" applyBorder="1" applyAlignment="1">
      <alignment wrapText="1"/>
    </xf>
    <xf numFmtId="181" fontId="44" fillId="0" borderId="10" xfId="0" applyNumberFormat="1" applyFont="1" applyBorder="1" applyAlignment="1">
      <alignment/>
    </xf>
    <xf numFmtId="181" fontId="49" fillId="0" borderId="10" xfId="0" applyNumberFormat="1" applyFont="1" applyBorder="1" applyAlignment="1">
      <alignment wrapText="1"/>
    </xf>
    <xf numFmtId="181" fontId="45" fillId="0" borderId="10" xfId="0" applyNumberFormat="1" applyFont="1" applyFill="1" applyBorder="1" applyAlignment="1">
      <alignment wrapText="1"/>
    </xf>
    <xf numFmtId="181" fontId="47" fillId="0" borderId="11" xfId="0" applyNumberFormat="1" applyFont="1" applyFill="1" applyBorder="1" applyAlignment="1">
      <alignment wrapText="1"/>
    </xf>
    <xf numFmtId="181" fontId="4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 wrapText="1"/>
    </xf>
    <xf numFmtId="180" fontId="44" fillId="34" borderId="10" xfId="0" applyNumberFormat="1" applyFont="1" applyFill="1" applyBorder="1" applyAlignment="1">
      <alignment/>
    </xf>
    <xf numFmtId="180" fontId="44" fillId="34" borderId="13" xfId="52" applyNumberFormat="1" applyFont="1" applyFill="1" applyBorder="1" applyAlignment="1">
      <alignment horizontal="right" vertical="top" shrinkToFit="1"/>
      <protection/>
    </xf>
    <xf numFmtId="180" fontId="44" fillId="34" borderId="0" xfId="52" applyNumberFormat="1" applyFont="1" applyFill="1" applyBorder="1" applyAlignment="1">
      <alignment horizontal="right" vertical="top" shrinkToFit="1"/>
      <protection/>
    </xf>
    <xf numFmtId="180" fontId="47" fillId="34" borderId="10" xfId="0" applyNumberFormat="1" applyFont="1" applyFill="1" applyBorder="1" applyAlignment="1">
      <alignment/>
    </xf>
    <xf numFmtId="180" fontId="35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5" fillId="34" borderId="10" xfId="0" applyFont="1" applyFill="1" applyBorder="1" applyAlignment="1">
      <alignment wrapText="1"/>
    </xf>
    <xf numFmtId="180" fontId="0" fillId="34" borderId="10" xfId="0" applyNumberFormat="1" applyFill="1" applyBorder="1" applyAlignment="1">
      <alignment/>
    </xf>
    <xf numFmtId="180" fontId="44" fillId="34" borderId="14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180" fontId="50" fillId="34" borderId="14" xfId="0" applyNumberFormat="1" applyFont="1" applyFill="1" applyBorder="1" applyAlignment="1">
      <alignment horizontal="right"/>
    </xf>
    <xf numFmtId="0" fontId="46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0" xfId="0" applyNumberFormat="1" applyFill="1" applyAlignment="1">
      <alignment/>
    </xf>
    <xf numFmtId="180" fontId="35" fillId="34" borderId="0" xfId="0" applyNumberFormat="1" applyFont="1" applyFill="1" applyAlignment="1">
      <alignment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186" fontId="44" fillId="0" borderId="0" xfId="0" applyNumberFormat="1" applyFont="1" applyAlignment="1">
      <alignment wrapText="1"/>
    </xf>
    <xf numFmtId="186" fontId="44" fillId="0" borderId="12" xfId="0" applyNumberFormat="1" applyFont="1" applyFill="1" applyBorder="1" applyAlignment="1">
      <alignment/>
    </xf>
    <xf numFmtId="186" fontId="44" fillId="0" borderId="10" xfId="0" applyNumberFormat="1" applyFont="1" applyFill="1" applyBorder="1" applyAlignment="1">
      <alignment/>
    </xf>
    <xf numFmtId="186" fontId="47" fillId="0" borderId="11" xfId="0" applyNumberFormat="1" applyFont="1" applyBorder="1" applyAlignment="1">
      <alignment/>
    </xf>
    <xf numFmtId="186" fontId="47" fillId="0" borderId="10" xfId="0" applyNumberFormat="1" applyFont="1" applyFill="1" applyBorder="1" applyAlignment="1">
      <alignment/>
    </xf>
    <xf numFmtId="186" fontId="48" fillId="0" borderId="10" xfId="0" applyNumberFormat="1" applyFont="1" applyFill="1" applyBorder="1" applyAlignment="1">
      <alignment/>
    </xf>
    <xf numFmtId="181" fontId="51" fillId="34" borderId="10" xfId="0" applyNumberFormat="1" applyFont="1" applyFill="1" applyBorder="1" applyAlignment="1">
      <alignment/>
    </xf>
    <xf numFmtId="181" fontId="44" fillId="34" borderId="10" xfId="0" applyNumberFormat="1" applyFont="1" applyFill="1" applyBorder="1" applyAlignment="1">
      <alignment/>
    </xf>
    <xf numFmtId="181" fontId="44" fillId="34" borderId="15" xfId="0" applyNumberFormat="1" applyFont="1" applyFill="1" applyBorder="1" applyAlignment="1">
      <alignment horizontal="right"/>
    </xf>
    <xf numFmtId="181" fontId="44" fillId="34" borderId="14" xfId="0" applyNumberFormat="1" applyFont="1" applyFill="1" applyBorder="1" applyAlignment="1">
      <alignment horizontal="right"/>
    </xf>
    <xf numFmtId="181" fontId="50" fillId="34" borderId="15" xfId="0" applyNumberFormat="1" applyFont="1" applyFill="1" applyBorder="1" applyAlignment="1">
      <alignment horizontal="right"/>
    </xf>
    <xf numFmtId="181" fontId="47" fillId="34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wrapText="1"/>
    </xf>
    <xf numFmtId="186" fontId="44" fillId="34" borderId="11" xfId="0" applyNumberFormat="1" applyFont="1" applyFill="1" applyBorder="1" applyAlignment="1">
      <alignment horizontal="center" vertical="top" wrapText="1"/>
    </xf>
    <xf numFmtId="186" fontId="44" fillId="34" borderId="16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 wrapText="1"/>
    </xf>
    <xf numFmtId="186" fontId="44" fillId="34" borderId="12" xfId="0" applyNumberFormat="1" applyFont="1" applyFill="1" applyBorder="1" applyAlignment="1">
      <alignment horizontal="center" vertical="top" wrapText="1"/>
    </xf>
    <xf numFmtId="0" fontId="52" fillId="34" borderId="17" xfId="0" applyFont="1" applyFill="1" applyBorder="1" applyAlignment="1">
      <alignment horizontal="center" wrapText="1"/>
    </xf>
    <xf numFmtId="0" fontId="53" fillId="34" borderId="18" xfId="0" applyFont="1" applyFill="1" applyBorder="1" applyAlignment="1">
      <alignment horizontal="center"/>
    </xf>
    <xf numFmtId="186" fontId="44" fillId="34" borderId="19" xfId="0" applyNumberFormat="1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4" fillId="0" borderId="0" xfId="0" applyFont="1" applyAlignment="1">
      <alignment horizontal="right"/>
    </xf>
    <xf numFmtId="186" fontId="0" fillId="34" borderId="19" xfId="0" applyNumberFormat="1" applyFill="1" applyBorder="1" applyAlignment="1">
      <alignment/>
    </xf>
    <xf numFmtId="0" fontId="4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6" fillId="34" borderId="17" xfId="0" applyFont="1" applyFill="1" applyBorder="1" applyAlignment="1">
      <alignment horizontal="center" wrapText="1"/>
    </xf>
    <xf numFmtId="0" fontId="35" fillId="34" borderId="18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181" fontId="44" fillId="0" borderId="10" xfId="52" applyNumberFormat="1" applyFont="1" applyFill="1" applyBorder="1">
      <alignment/>
      <protection/>
    </xf>
    <xf numFmtId="181" fontId="44" fillId="34" borderId="10" xfId="52" applyNumberFormat="1" applyFont="1" applyFill="1" applyBorder="1">
      <alignment/>
      <protection/>
    </xf>
    <xf numFmtId="186" fontId="45" fillId="35" borderId="12" xfId="0" applyNumberFormat="1" applyFont="1" applyFill="1" applyBorder="1" applyAlignment="1">
      <alignment/>
    </xf>
    <xf numFmtId="186" fontId="44" fillId="35" borderId="12" xfId="0" applyNumberFormat="1" applyFont="1" applyFill="1" applyBorder="1" applyAlignment="1">
      <alignment/>
    </xf>
    <xf numFmtId="181" fontId="0" fillId="35" borderId="12" xfId="0" applyNumberFormat="1" applyFill="1" applyBorder="1" applyAlignment="1">
      <alignment/>
    </xf>
    <xf numFmtId="186" fontId="45" fillId="35" borderId="10" xfId="0" applyNumberFormat="1" applyFont="1" applyFill="1" applyBorder="1" applyAlignment="1">
      <alignment/>
    </xf>
    <xf numFmtId="186" fontId="44" fillId="35" borderId="10" xfId="0" applyNumberFormat="1" applyFont="1" applyFill="1" applyBorder="1" applyAlignment="1">
      <alignment/>
    </xf>
    <xf numFmtId="181" fontId="0" fillId="35" borderId="10" xfId="0" applyNumberFormat="1" applyFill="1" applyBorder="1" applyAlignment="1">
      <alignment/>
    </xf>
    <xf numFmtId="186" fontId="47" fillId="35" borderId="11" xfId="0" applyNumberFormat="1" applyFont="1" applyFill="1" applyBorder="1" applyAlignment="1">
      <alignment/>
    </xf>
    <xf numFmtId="181" fontId="47" fillId="35" borderId="11" xfId="0" applyNumberFormat="1" applyFont="1" applyFill="1" applyBorder="1" applyAlignment="1">
      <alignment/>
    </xf>
    <xf numFmtId="180" fontId="44" fillId="35" borderId="12" xfId="0" applyNumberFormat="1" applyFont="1" applyFill="1" applyBorder="1" applyAlignment="1">
      <alignment/>
    </xf>
    <xf numFmtId="180" fontId="44" fillId="35" borderId="10" xfId="0" applyNumberFormat="1" applyFont="1" applyFill="1" applyBorder="1" applyAlignment="1">
      <alignment/>
    </xf>
    <xf numFmtId="186" fontId="47" fillId="35" borderId="10" xfId="0" applyNumberFormat="1" applyFont="1" applyFill="1" applyBorder="1" applyAlignment="1">
      <alignment/>
    </xf>
    <xf numFmtId="180" fontId="47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86" fontId="48" fillId="35" borderId="10" xfId="0" applyNumberFormat="1" applyFont="1" applyFill="1" applyBorder="1" applyAlignment="1">
      <alignment/>
    </xf>
    <xf numFmtId="180" fontId="48" fillId="35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115" zoomScaleNormal="115" zoomScalePageLayoutView="0" workbookViewId="0" topLeftCell="A10">
      <selection activeCell="N17" sqref="N17"/>
    </sheetView>
  </sheetViews>
  <sheetFormatPr defaultColWidth="9.140625" defaultRowHeight="15" customHeight="1"/>
  <cols>
    <col min="1" max="1" width="44.421875" style="0" customWidth="1"/>
    <col min="2" max="2" width="14.140625" style="44" customWidth="1"/>
    <col min="3" max="3" width="14.28125" style="44" customWidth="1"/>
    <col min="4" max="4" width="15.00390625" style="44" customWidth="1"/>
    <col min="5" max="5" width="11.8515625" style="0" customWidth="1"/>
    <col min="6" max="6" width="9.7109375" style="0" customWidth="1"/>
    <col min="7" max="7" width="12.421875" style="0" customWidth="1"/>
    <col min="8" max="8" width="10.28125" style="0" customWidth="1"/>
    <col min="9" max="9" width="0.2890625" style="0" hidden="1" customWidth="1"/>
    <col min="10" max="10" width="16.7109375" style="0" customWidth="1"/>
  </cols>
  <sheetData>
    <row r="1" spans="1:8" ht="21" customHeight="1">
      <c r="A1" s="7"/>
      <c r="E1" s="68"/>
      <c r="F1" s="68"/>
      <c r="G1" s="68"/>
      <c r="H1" s="68"/>
    </row>
    <row r="2" spans="1:10" ht="36" customHeight="1">
      <c r="A2" s="70" t="s">
        <v>55</v>
      </c>
      <c r="B2" s="70"/>
      <c r="C2" s="70"/>
      <c r="D2" s="70"/>
      <c r="E2" s="70"/>
      <c r="F2" s="70"/>
      <c r="G2" s="70"/>
      <c r="H2" s="70"/>
      <c r="I2" s="71"/>
      <c r="J2" s="71"/>
    </row>
    <row r="3" spans="1:8" ht="18" customHeight="1">
      <c r="A3" s="1"/>
      <c r="B3" s="45"/>
      <c r="C3" s="45"/>
      <c r="D3" s="45"/>
      <c r="E3" s="1"/>
      <c r="F3" s="1"/>
      <c r="G3" s="1"/>
      <c r="H3" s="8" t="s">
        <v>33</v>
      </c>
    </row>
    <row r="4" spans="1:10" ht="53.25" customHeight="1">
      <c r="A4" s="66" t="s">
        <v>0</v>
      </c>
      <c r="B4" s="59" t="s">
        <v>56</v>
      </c>
      <c r="C4" s="59" t="s">
        <v>57</v>
      </c>
      <c r="D4" s="59" t="s">
        <v>58</v>
      </c>
      <c r="E4" s="74" t="s">
        <v>59</v>
      </c>
      <c r="F4" s="74"/>
      <c r="G4" s="74" t="s">
        <v>60</v>
      </c>
      <c r="H4" s="74"/>
      <c r="J4" s="72" t="s">
        <v>54</v>
      </c>
    </row>
    <row r="5" spans="1:10" ht="30.75" customHeight="1">
      <c r="A5" s="67"/>
      <c r="B5" s="65"/>
      <c r="C5" s="69"/>
      <c r="D5" s="69"/>
      <c r="E5" s="25" t="s">
        <v>45</v>
      </c>
      <c r="F5" s="12" t="s">
        <v>1</v>
      </c>
      <c r="G5" s="25" t="s">
        <v>46</v>
      </c>
      <c r="H5" s="12" t="s">
        <v>1</v>
      </c>
      <c r="J5" s="73"/>
    </row>
    <row r="6" spans="1:10" ht="1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" customHeight="1">
      <c r="A7" s="15" t="s">
        <v>2</v>
      </c>
      <c r="B7" s="84">
        <v>12060.14</v>
      </c>
      <c r="C7" s="46">
        <v>13015.7</v>
      </c>
      <c r="D7" s="85">
        <v>14298.38</v>
      </c>
      <c r="E7" s="16">
        <f aca="true" t="shared" si="0" ref="E7:E14">D7-B7</f>
        <v>2238.24</v>
      </c>
      <c r="F7" s="16">
        <f aca="true" t="shared" si="1" ref="F7:F14">D7*100/B7</f>
        <v>118.55898853578815</v>
      </c>
      <c r="G7" s="16">
        <f aca="true" t="shared" si="2" ref="G7:G14">D7-C7</f>
        <v>1282.6799999999985</v>
      </c>
      <c r="H7" s="16">
        <f aca="true" t="shared" si="3" ref="H7:H14">D7*100/C7</f>
        <v>109.85486758299591</v>
      </c>
      <c r="I7" s="17"/>
      <c r="J7" s="86">
        <v>81446.6</v>
      </c>
    </row>
    <row r="8" spans="1:10" ht="28.5" customHeight="1">
      <c r="A8" s="18" t="s">
        <v>3</v>
      </c>
      <c r="B8" s="87">
        <v>121.73</v>
      </c>
      <c r="C8" s="47">
        <v>166.49</v>
      </c>
      <c r="D8" s="88">
        <v>154.66</v>
      </c>
      <c r="E8" s="19">
        <f t="shared" si="0"/>
        <v>32.92999999999999</v>
      </c>
      <c r="F8" s="19">
        <f t="shared" si="1"/>
        <v>127.05167173252279</v>
      </c>
      <c r="G8" s="19">
        <f t="shared" si="2"/>
        <v>-11.830000000000013</v>
      </c>
      <c r="H8" s="19">
        <f t="shared" si="3"/>
        <v>92.89446813622439</v>
      </c>
      <c r="I8" s="17"/>
      <c r="J8" s="89">
        <v>475.6</v>
      </c>
    </row>
    <row r="9" spans="1:10" ht="15" customHeight="1">
      <c r="A9" s="18" t="s">
        <v>28</v>
      </c>
      <c r="B9" s="87">
        <v>27335.4</v>
      </c>
      <c r="C9" s="47">
        <v>21512.9</v>
      </c>
      <c r="D9" s="88">
        <v>23882.49</v>
      </c>
      <c r="E9" s="19">
        <f t="shared" si="0"/>
        <v>-3452.91</v>
      </c>
      <c r="F9" s="19">
        <f t="shared" si="1"/>
        <v>87.36835751443184</v>
      </c>
      <c r="G9" s="19">
        <f t="shared" si="2"/>
        <v>2369.59</v>
      </c>
      <c r="H9" s="19">
        <f t="shared" si="3"/>
        <v>111.01473999321337</v>
      </c>
      <c r="I9" s="17"/>
      <c r="J9" s="89">
        <v>59225.4</v>
      </c>
    </row>
    <row r="10" spans="1:15" ht="15" customHeight="1">
      <c r="A10" s="18" t="s">
        <v>25</v>
      </c>
      <c r="B10" s="87">
        <v>3818.59</v>
      </c>
      <c r="C10" s="47">
        <v>3631</v>
      </c>
      <c r="D10" s="88">
        <v>5710.61</v>
      </c>
      <c r="E10" s="19">
        <f t="shared" si="0"/>
        <v>1892.0199999999995</v>
      </c>
      <c r="F10" s="19">
        <f t="shared" si="1"/>
        <v>149.54760788668068</v>
      </c>
      <c r="G10" s="19">
        <f t="shared" si="2"/>
        <v>2079.6099999999997</v>
      </c>
      <c r="H10" s="19">
        <f t="shared" si="3"/>
        <v>157.27375378683558</v>
      </c>
      <c r="I10" s="17"/>
      <c r="J10" s="89">
        <v>22985</v>
      </c>
      <c r="O10" s="24"/>
    </row>
    <row r="11" spans="1:10" ht="15" customHeight="1">
      <c r="A11" s="18" t="s">
        <v>26</v>
      </c>
      <c r="B11" s="87"/>
      <c r="C11" s="47"/>
      <c r="D11" s="88"/>
      <c r="E11" s="19"/>
      <c r="F11" s="19"/>
      <c r="G11" s="19"/>
      <c r="H11" s="19"/>
      <c r="I11" s="17"/>
      <c r="J11" s="89"/>
    </row>
    <row r="12" spans="1:10" ht="15" customHeight="1">
      <c r="A12" s="20" t="s">
        <v>27</v>
      </c>
      <c r="B12" s="87">
        <v>3818.59</v>
      </c>
      <c r="C12" s="47">
        <v>3631</v>
      </c>
      <c r="D12" s="88">
        <v>5710.61</v>
      </c>
      <c r="E12" s="19">
        <f t="shared" si="0"/>
        <v>1892.0199999999995</v>
      </c>
      <c r="F12" s="19">
        <f t="shared" si="1"/>
        <v>149.54760788668068</v>
      </c>
      <c r="G12" s="19">
        <f t="shared" si="2"/>
        <v>2079.6099999999997</v>
      </c>
      <c r="H12" s="19">
        <f t="shared" si="3"/>
        <v>157.27375378683558</v>
      </c>
      <c r="I12" s="17"/>
      <c r="J12" s="89">
        <v>22985</v>
      </c>
    </row>
    <row r="13" spans="1:10" ht="15" customHeight="1">
      <c r="A13" s="21" t="s">
        <v>21</v>
      </c>
      <c r="B13" s="87">
        <v>600.92</v>
      </c>
      <c r="C13" s="47">
        <v>678</v>
      </c>
      <c r="D13" s="88">
        <v>895.26</v>
      </c>
      <c r="E13" s="19">
        <f t="shared" si="0"/>
        <v>294.34000000000003</v>
      </c>
      <c r="F13" s="19">
        <f t="shared" si="1"/>
        <v>148.9815616055382</v>
      </c>
      <c r="G13" s="19">
        <f t="shared" si="2"/>
        <v>217.26</v>
      </c>
      <c r="H13" s="19">
        <f t="shared" si="3"/>
        <v>132.04424778761063</v>
      </c>
      <c r="I13" s="17"/>
      <c r="J13" s="89">
        <v>3377.3</v>
      </c>
    </row>
    <row r="14" spans="1:11" ht="15" customHeight="1">
      <c r="A14" s="22" t="s">
        <v>29</v>
      </c>
      <c r="B14" s="90">
        <f>B7+B8+B9+B10+B13</f>
        <v>43936.78</v>
      </c>
      <c r="C14" s="48">
        <f>C7+C8+C9+C10+C13</f>
        <v>39004.090000000004</v>
      </c>
      <c r="D14" s="90">
        <f>D7+D8+D9+D10+D13</f>
        <v>44941.4</v>
      </c>
      <c r="E14" s="23">
        <f t="shared" si="0"/>
        <v>1004.6200000000026</v>
      </c>
      <c r="F14" s="23">
        <f t="shared" si="1"/>
        <v>102.2865125755688</v>
      </c>
      <c r="G14" s="23">
        <f t="shared" si="2"/>
        <v>5937.309999999998</v>
      </c>
      <c r="H14" s="23">
        <f t="shared" si="3"/>
        <v>115.22227540752776</v>
      </c>
      <c r="I14" s="17"/>
      <c r="J14" s="91">
        <f>J7+J8+J9+J10+J13</f>
        <v>167509.9</v>
      </c>
      <c r="K14" s="5"/>
    </row>
    <row r="15" spans="1:10" ht="25.5" customHeight="1">
      <c r="A15" s="58" t="s">
        <v>22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30.75" customHeight="1">
      <c r="A16" s="14" t="s">
        <v>23</v>
      </c>
      <c r="B16" s="84">
        <v>15227.59</v>
      </c>
      <c r="C16" s="46">
        <v>18993</v>
      </c>
      <c r="D16" s="85">
        <v>18072.25</v>
      </c>
      <c r="E16" s="13">
        <f>D16-B16</f>
        <v>2844.66</v>
      </c>
      <c r="F16" s="13">
        <f>D16*100/B16</f>
        <v>118.6809600205942</v>
      </c>
      <c r="G16" s="13">
        <f>D16-C16</f>
        <v>-920.75</v>
      </c>
      <c r="H16" s="13">
        <f>D16*100/C16</f>
        <v>95.15216132259253</v>
      </c>
      <c r="J16" s="92">
        <v>80086.9</v>
      </c>
    </row>
    <row r="17" spans="1:10" ht="15" customHeight="1">
      <c r="A17" s="2" t="s">
        <v>24</v>
      </c>
      <c r="B17" s="87">
        <v>101.85</v>
      </c>
      <c r="C17" s="47">
        <v>111.79</v>
      </c>
      <c r="D17" s="88">
        <v>42.06</v>
      </c>
      <c r="E17" s="4">
        <f aca="true" t="shared" si="4" ref="E17:E24">D17-B17</f>
        <v>-59.78999999999999</v>
      </c>
      <c r="F17" s="4">
        <f aca="true" t="shared" si="5" ref="F17:F24">D17*100/B17</f>
        <v>41.296023564064804</v>
      </c>
      <c r="G17" s="4">
        <f aca="true" t="shared" si="6" ref="G17:G24">D17-C17</f>
        <v>-69.73</v>
      </c>
      <c r="H17" s="4">
        <f>D17*100/C17</f>
        <v>37.624116647285085</v>
      </c>
      <c r="J17" s="93">
        <v>348</v>
      </c>
    </row>
    <row r="18" spans="1:10" ht="24.75" customHeight="1">
      <c r="A18" s="2" t="s">
        <v>4</v>
      </c>
      <c r="B18" s="87">
        <v>343.08</v>
      </c>
      <c r="C18" s="47">
        <v>0</v>
      </c>
      <c r="D18" s="88">
        <v>114.48</v>
      </c>
      <c r="E18" s="4">
        <f t="shared" si="4"/>
        <v>-228.59999999999997</v>
      </c>
      <c r="F18" s="4">
        <f t="shared" si="5"/>
        <v>33.36831059811123</v>
      </c>
      <c r="G18" s="4">
        <f t="shared" si="6"/>
        <v>114.48</v>
      </c>
      <c r="H18" s="4">
        <v>0</v>
      </c>
      <c r="J18" s="93">
        <v>3618.5</v>
      </c>
    </row>
    <row r="19" spans="1:10" ht="27.75" customHeight="1">
      <c r="A19" s="2" t="s">
        <v>44</v>
      </c>
      <c r="B19" s="87">
        <v>14.28</v>
      </c>
      <c r="C19" s="47">
        <v>0</v>
      </c>
      <c r="D19" s="88">
        <v>17.9</v>
      </c>
      <c r="E19" s="4">
        <f>D19-B19</f>
        <v>3.619999999999999</v>
      </c>
      <c r="F19" s="4">
        <v>0</v>
      </c>
      <c r="G19" s="4">
        <f>D19-C19</f>
        <v>17.9</v>
      </c>
      <c r="H19" s="4">
        <v>0</v>
      </c>
      <c r="J19" s="93">
        <v>0</v>
      </c>
    </row>
    <row r="20" spans="1:10" ht="15" customHeight="1">
      <c r="A20" s="2" t="s">
        <v>5</v>
      </c>
      <c r="B20" s="87">
        <v>288.34</v>
      </c>
      <c r="C20" s="47">
        <v>259.4</v>
      </c>
      <c r="D20" s="88">
        <v>399.7</v>
      </c>
      <c r="E20" s="4">
        <f t="shared" si="4"/>
        <v>111.36000000000001</v>
      </c>
      <c r="F20" s="4">
        <f t="shared" si="5"/>
        <v>138.6210723451481</v>
      </c>
      <c r="G20" s="4">
        <f t="shared" si="6"/>
        <v>140.3</v>
      </c>
      <c r="H20" s="4">
        <f>D20*100/C20</f>
        <v>154.0863531225906</v>
      </c>
      <c r="J20" s="93">
        <v>855.2</v>
      </c>
    </row>
    <row r="21" spans="1:10" ht="15" customHeight="1">
      <c r="A21" s="2" t="s">
        <v>30</v>
      </c>
      <c r="B21" s="87">
        <v>0</v>
      </c>
      <c r="C21" s="47">
        <v>0</v>
      </c>
      <c r="D21" s="88">
        <v>0</v>
      </c>
      <c r="E21" s="4">
        <f t="shared" si="4"/>
        <v>0</v>
      </c>
      <c r="F21" s="4">
        <v>0</v>
      </c>
      <c r="G21" s="4">
        <f t="shared" si="6"/>
        <v>0</v>
      </c>
      <c r="H21" s="4">
        <v>0</v>
      </c>
      <c r="J21" s="93">
        <v>160</v>
      </c>
    </row>
    <row r="22" spans="1:10" ht="15" customHeight="1">
      <c r="A22" s="9" t="s">
        <v>31</v>
      </c>
      <c r="B22" s="94">
        <f>B16+B17+B18+B20+B21+B19</f>
        <v>15975.140000000001</v>
      </c>
      <c r="C22" s="49">
        <f>C16+C17+C18+C20+C21</f>
        <v>19364.190000000002</v>
      </c>
      <c r="D22" s="94">
        <f>D16+D17+D18+D20+D21+D19</f>
        <v>18646.390000000003</v>
      </c>
      <c r="E22" s="6">
        <f>D22-B22</f>
        <v>2671.250000000002</v>
      </c>
      <c r="F22" s="6">
        <f>D22*100/B22</f>
        <v>116.72129320932399</v>
      </c>
      <c r="G22" s="6">
        <f>D22-C22</f>
        <v>-717.7999999999993</v>
      </c>
      <c r="H22" s="6">
        <f>D22*100/C22</f>
        <v>96.29315762755891</v>
      </c>
      <c r="J22" s="95">
        <f>J16+J17+J18+J20+J21</f>
        <v>85068.59999999999</v>
      </c>
    </row>
    <row r="23" spans="1:10" ht="15" customHeight="1">
      <c r="A23" s="3"/>
      <c r="B23" s="94"/>
      <c r="C23" s="49"/>
      <c r="D23" s="94"/>
      <c r="E23" s="6"/>
      <c r="F23" s="6"/>
      <c r="G23" s="6"/>
      <c r="H23" s="6"/>
      <c r="J23" s="96"/>
    </row>
    <row r="24" spans="1:10" ht="40.5" customHeight="1">
      <c r="A24" s="10" t="s">
        <v>32</v>
      </c>
      <c r="B24" s="97">
        <f>B14+B22</f>
        <v>59911.92</v>
      </c>
      <c r="C24" s="50">
        <f>C14+C22</f>
        <v>58368.280000000006</v>
      </c>
      <c r="D24" s="97">
        <f>D14+D22</f>
        <v>63587.79000000001</v>
      </c>
      <c r="E24" s="11">
        <f t="shared" si="4"/>
        <v>3675.87000000001</v>
      </c>
      <c r="F24" s="11">
        <f t="shared" si="5"/>
        <v>106.13545685065678</v>
      </c>
      <c r="G24" s="11">
        <f t="shared" si="6"/>
        <v>5219.510000000002</v>
      </c>
      <c r="H24" s="11">
        <f>D24*100/C24</f>
        <v>108.94237417994843</v>
      </c>
      <c r="J24" s="98">
        <f>J14+J22</f>
        <v>252578.5</v>
      </c>
    </row>
    <row r="25" spans="1:8" ht="43.5" customHeight="1">
      <c r="A25" s="63" t="s">
        <v>19</v>
      </c>
      <c r="B25" s="64"/>
      <c r="C25" s="64"/>
      <c r="D25" s="64"/>
      <c r="E25" s="64"/>
      <c r="F25" s="64"/>
      <c r="G25" s="64"/>
      <c r="H25" s="64"/>
    </row>
    <row r="26" spans="1:10" ht="43.5" customHeight="1">
      <c r="A26" s="79" t="s">
        <v>0</v>
      </c>
      <c r="B26" s="59" t="s">
        <v>61</v>
      </c>
      <c r="C26" s="59" t="s">
        <v>62</v>
      </c>
      <c r="D26" s="59" t="s">
        <v>63</v>
      </c>
      <c r="E26" s="61" t="s">
        <v>59</v>
      </c>
      <c r="F26" s="61"/>
      <c r="G26" s="61" t="s">
        <v>60</v>
      </c>
      <c r="H26" s="61"/>
      <c r="I26" s="31"/>
      <c r="J26" s="79" t="s">
        <v>51</v>
      </c>
    </row>
    <row r="27" spans="1:10" ht="34.5" customHeight="1">
      <c r="A27" s="80"/>
      <c r="B27" s="62"/>
      <c r="C27" s="62"/>
      <c r="D27" s="60"/>
      <c r="E27" s="42" t="s">
        <v>47</v>
      </c>
      <c r="F27" s="43" t="s">
        <v>1</v>
      </c>
      <c r="G27" s="42" t="s">
        <v>47</v>
      </c>
      <c r="H27" s="43" t="s">
        <v>1</v>
      </c>
      <c r="I27" s="31"/>
      <c r="J27" s="81"/>
    </row>
    <row r="28" spans="1:10" ht="15" customHeight="1">
      <c r="A28" s="32" t="s">
        <v>6</v>
      </c>
      <c r="B28" s="51">
        <v>25386.06904</v>
      </c>
      <c r="C28" s="52">
        <f>J28*50/100</f>
        <v>33033.5995</v>
      </c>
      <c r="D28" s="53">
        <v>25726.12639</v>
      </c>
      <c r="E28" s="33">
        <f>D28-B28</f>
        <v>340.05735000000277</v>
      </c>
      <c r="F28" s="33">
        <f>D28/B28*100</f>
        <v>101.33954315441349</v>
      </c>
      <c r="G28" s="33">
        <f>D28-C28</f>
        <v>-7307.473109999995</v>
      </c>
      <c r="H28" s="33">
        <f>D28/C28*100</f>
        <v>77.87866529652636</v>
      </c>
      <c r="I28" s="40"/>
      <c r="J28" s="34">
        <v>66067.199</v>
      </c>
    </row>
    <row r="29" spans="1:10" ht="15" customHeight="1">
      <c r="A29" s="32" t="s">
        <v>7</v>
      </c>
      <c r="B29" s="51">
        <v>0</v>
      </c>
      <c r="C29" s="52">
        <f aca="true" t="shared" si="7" ref="C29:C39">J29*50/100</f>
        <v>0</v>
      </c>
      <c r="D29" s="53">
        <v>0</v>
      </c>
      <c r="E29" s="33">
        <f aca="true" t="shared" si="8" ref="E29:E40">D29-B29</f>
        <v>0</v>
      </c>
      <c r="F29" s="33">
        <v>0</v>
      </c>
      <c r="G29" s="33">
        <f aca="true" t="shared" si="9" ref="G29:G39">D29-C29</f>
        <v>0</v>
      </c>
      <c r="H29" s="33">
        <v>0</v>
      </c>
      <c r="I29" s="40"/>
      <c r="J29" s="34">
        <v>0</v>
      </c>
    </row>
    <row r="30" spans="1:10" ht="27" customHeight="1">
      <c r="A30" s="32" t="s">
        <v>8</v>
      </c>
      <c r="B30" s="51">
        <v>757.72304</v>
      </c>
      <c r="C30" s="52">
        <f t="shared" si="7"/>
        <v>1964.25</v>
      </c>
      <c r="D30" s="53">
        <v>1122.35876</v>
      </c>
      <c r="E30" s="33">
        <f t="shared" si="8"/>
        <v>364.6357200000001</v>
      </c>
      <c r="F30" s="33">
        <f aca="true" t="shared" si="10" ref="F30:F40">D30/B30*100</f>
        <v>148.1225593984842</v>
      </c>
      <c r="G30" s="33">
        <f t="shared" si="9"/>
        <v>-841.8912399999999</v>
      </c>
      <c r="H30" s="33">
        <f aca="true" t="shared" si="11" ref="H30:H39">D30/C30*100</f>
        <v>57.13930304187349</v>
      </c>
      <c r="I30" s="40"/>
      <c r="J30" s="34">
        <v>3928.5</v>
      </c>
    </row>
    <row r="31" spans="1:10" ht="15" customHeight="1">
      <c r="A31" s="32" t="s">
        <v>9</v>
      </c>
      <c r="B31" s="51">
        <v>19093.79963</v>
      </c>
      <c r="C31" s="52">
        <f t="shared" si="7"/>
        <v>6338.16306</v>
      </c>
      <c r="D31" s="53">
        <v>909.69447</v>
      </c>
      <c r="E31" s="33">
        <f t="shared" si="8"/>
        <v>-18184.105160000003</v>
      </c>
      <c r="F31" s="33">
        <f t="shared" si="10"/>
        <v>4.764344905823231</v>
      </c>
      <c r="G31" s="33">
        <f t="shared" si="9"/>
        <v>-5428.4685899999995</v>
      </c>
      <c r="H31" s="33">
        <f t="shared" si="11"/>
        <v>14.352651728717122</v>
      </c>
      <c r="I31" s="40"/>
      <c r="J31" s="34">
        <v>12676.32612</v>
      </c>
    </row>
    <row r="32" spans="1:10" ht="15" customHeight="1">
      <c r="A32" s="32" t="s">
        <v>10</v>
      </c>
      <c r="B32" s="51">
        <v>0</v>
      </c>
      <c r="C32" s="52">
        <f t="shared" si="7"/>
        <v>7395.15</v>
      </c>
      <c r="D32" s="54">
        <v>2886.1779</v>
      </c>
      <c r="E32" s="33">
        <f t="shared" si="8"/>
        <v>2886.1779</v>
      </c>
      <c r="F32" s="33">
        <v>0</v>
      </c>
      <c r="G32" s="33">
        <f t="shared" si="9"/>
        <v>-4508.972099999999</v>
      </c>
      <c r="H32" s="33">
        <f t="shared" si="11"/>
        <v>39.02798320520882</v>
      </c>
      <c r="I32" s="40"/>
      <c r="J32" s="34">
        <v>14790.3</v>
      </c>
    </row>
    <row r="33" spans="1:10" ht="15" customHeight="1">
      <c r="A33" s="32" t="s">
        <v>11</v>
      </c>
      <c r="B33" s="51">
        <v>278834.36365</v>
      </c>
      <c r="C33" s="52">
        <f t="shared" si="7"/>
        <v>307445.998445</v>
      </c>
      <c r="D33" s="53">
        <v>356164.75053</v>
      </c>
      <c r="E33" s="33">
        <f t="shared" si="8"/>
        <v>77330.38688</v>
      </c>
      <c r="F33" s="33">
        <f t="shared" si="10"/>
        <v>127.73344930220547</v>
      </c>
      <c r="G33" s="33">
        <f t="shared" si="9"/>
        <v>48718.752085000044</v>
      </c>
      <c r="H33" s="33">
        <f t="shared" si="11"/>
        <v>115.84627945441142</v>
      </c>
      <c r="I33" s="40"/>
      <c r="J33" s="34">
        <v>614891.99689</v>
      </c>
    </row>
    <row r="34" spans="1:10" ht="15" customHeight="1">
      <c r="A34" s="32" t="s">
        <v>12</v>
      </c>
      <c r="B34" s="51">
        <v>40357.26289</v>
      </c>
      <c r="C34" s="52">
        <f t="shared" si="7"/>
        <v>56568.6476</v>
      </c>
      <c r="D34" s="53">
        <v>53105.76231</v>
      </c>
      <c r="E34" s="33">
        <f t="shared" si="8"/>
        <v>12748.49942</v>
      </c>
      <c r="F34" s="33">
        <f t="shared" si="10"/>
        <v>131.58910814826075</v>
      </c>
      <c r="G34" s="33">
        <f t="shared" si="9"/>
        <v>-3462.8852899999983</v>
      </c>
      <c r="H34" s="33">
        <f t="shared" si="11"/>
        <v>93.8784371963667</v>
      </c>
      <c r="I34" s="40"/>
      <c r="J34" s="34">
        <v>113137.2952</v>
      </c>
    </row>
    <row r="35" spans="1:10" ht="15" customHeight="1">
      <c r="A35" s="32" t="s">
        <v>13</v>
      </c>
      <c r="B35" s="51">
        <v>16462.22135</v>
      </c>
      <c r="C35" s="52">
        <f t="shared" si="7"/>
        <v>21237.4925</v>
      </c>
      <c r="D35" s="53">
        <v>22321.06904</v>
      </c>
      <c r="E35" s="33">
        <f t="shared" si="8"/>
        <v>5858.847689999999</v>
      </c>
      <c r="F35" s="33">
        <f t="shared" si="10"/>
        <v>135.5896544302024</v>
      </c>
      <c r="G35" s="33">
        <f t="shared" si="9"/>
        <v>1083.5765399999982</v>
      </c>
      <c r="H35" s="33">
        <f t="shared" si="11"/>
        <v>105.10218680477462</v>
      </c>
      <c r="I35" s="40"/>
      <c r="J35" s="34">
        <v>42474.985</v>
      </c>
    </row>
    <row r="36" spans="1:10" ht="15" customHeight="1">
      <c r="A36" s="32" t="s">
        <v>14</v>
      </c>
      <c r="B36" s="51">
        <v>137.875</v>
      </c>
      <c r="C36" s="52">
        <f t="shared" si="7"/>
        <v>200</v>
      </c>
      <c r="D36" s="53">
        <v>208.6</v>
      </c>
      <c r="E36" s="33">
        <f t="shared" si="8"/>
        <v>70.725</v>
      </c>
      <c r="F36" s="33">
        <f t="shared" si="10"/>
        <v>151.2964641885766</v>
      </c>
      <c r="G36" s="33">
        <f t="shared" si="9"/>
        <v>8.599999999999994</v>
      </c>
      <c r="H36" s="33">
        <f t="shared" si="11"/>
        <v>104.3</v>
      </c>
      <c r="I36" s="40"/>
      <c r="J36" s="34">
        <v>400</v>
      </c>
    </row>
    <row r="37" spans="1:10" ht="13.5" customHeight="1">
      <c r="A37" s="35" t="s">
        <v>15</v>
      </c>
      <c r="B37" s="51">
        <v>1252.968</v>
      </c>
      <c r="C37" s="52">
        <f t="shared" si="7"/>
        <v>1513.35</v>
      </c>
      <c r="D37" s="53">
        <v>1611</v>
      </c>
      <c r="E37" s="33">
        <f t="shared" si="8"/>
        <v>358.0319999999999</v>
      </c>
      <c r="F37" s="33">
        <f t="shared" si="10"/>
        <v>128.57471220334438</v>
      </c>
      <c r="G37" s="33">
        <f t="shared" si="9"/>
        <v>97.65000000000009</v>
      </c>
      <c r="H37" s="33">
        <f t="shared" si="11"/>
        <v>106.45257210823671</v>
      </c>
      <c r="I37" s="40"/>
      <c r="J37" s="34">
        <v>3026.7</v>
      </c>
    </row>
    <row r="38" spans="1:10" ht="0.75" customHeight="1" hidden="1">
      <c r="A38" s="32" t="s">
        <v>16</v>
      </c>
      <c r="B38" s="51">
        <v>0</v>
      </c>
      <c r="C38" s="52">
        <f t="shared" si="7"/>
        <v>0</v>
      </c>
      <c r="D38" s="53"/>
      <c r="E38" s="33">
        <f t="shared" si="8"/>
        <v>0</v>
      </c>
      <c r="F38" s="33">
        <v>0</v>
      </c>
      <c r="G38" s="33">
        <f t="shared" si="9"/>
        <v>0</v>
      </c>
      <c r="H38" s="33" t="e">
        <f t="shared" si="11"/>
        <v>#DIV/0!</v>
      </c>
      <c r="I38" s="40"/>
      <c r="J38" s="34"/>
    </row>
    <row r="39" spans="1:10" ht="15" customHeight="1">
      <c r="A39" s="32" t="s">
        <v>17</v>
      </c>
      <c r="B39" s="51">
        <v>3476.648</v>
      </c>
      <c r="C39" s="52">
        <f t="shared" si="7"/>
        <v>3475.6</v>
      </c>
      <c r="D39" s="55">
        <v>3475.896</v>
      </c>
      <c r="E39" s="33">
        <f t="shared" si="8"/>
        <v>-0.7519999999999527</v>
      </c>
      <c r="F39" s="33">
        <f t="shared" si="10"/>
        <v>99.97836997015517</v>
      </c>
      <c r="G39" s="33">
        <f t="shared" si="9"/>
        <v>0.2960000000002765</v>
      </c>
      <c r="H39" s="33">
        <f t="shared" si="11"/>
        <v>100.00851651513409</v>
      </c>
      <c r="I39" s="40"/>
      <c r="J39" s="36">
        <v>6951.2</v>
      </c>
    </row>
    <row r="40" spans="1:10" ht="15" customHeight="1">
      <c r="A40" s="37" t="s">
        <v>18</v>
      </c>
      <c r="B40" s="56">
        <f>B28+B29+B30+B31+B32+B33+B34+B35+B36+B37+B38+B39</f>
        <v>385758.9306</v>
      </c>
      <c r="C40" s="56">
        <f>SUM(C28:C39)</f>
        <v>439172.251105</v>
      </c>
      <c r="D40" s="56">
        <f>D28+D29+D30+D31+D32+D33+D34+D35+D36+D37+D38+D39</f>
        <v>467531.4354</v>
      </c>
      <c r="E40" s="30">
        <f t="shared" si="8"/>
        <v>81772.5048</v>
      </c>
      <c r="F40" s="30">
        <f t="shared" si="10"/>
        <v>121.19782545871666</v>
      </c>
      <c r="G40" s="30">
        <f>D40-C40</f>
        <v>28359.184295000043</v>
      </c>
      <c r="H40" s="29">
        <f>D40*100/C40</f>
        <v>106.45741715776568</v>
      </c>
      <c r="I40" s="41"/>
      <c r="J40" s="30">
        <f>J28+J29+J30+J31+J32+J33+J34+J35+J36+J37+J38+J39</f>
        <v>878344.50221</v>
      </c>
    </row>
    <row r="41" spans="1:10" ht="26.25" customHeight="1">
      <c r="A41" s="77" t="s">
        <v>34</v>
      </c>
      <c r="B41" s="78"/>
      <c r="C41" s="78"/>
      <c r="D41" s="78"/>
      <c r="E41" s="78"/>
      <c r="F41" s="78"/>
      <c r="G41" s="78"/>
      <c r="H41" s="78"/>
      <c r="I41" s="31"/>
      <c r="J41" s="38"/>
    </row>
    <row r="42" spans="1:10" ht="18.75" customHeight="1">
      <c r="A42" s="32" t="s">
        <v>35</v>
      </c>
      <c r="B42" s="82">
        <v>49331.98247</v>
      </c>
      <c r="C42" s="83">
        <f>J42*50/100</f>
        <v>51917.997895</v>
      </c>
      <c r="D42" s="83">
        <v>38310.92446</v>
      </c>
      <c r="E42" s="26">
        <f>D42-B42</f>
        <v>-11021.05801</v>
      </c>
      <c r="F42" s="26">
        <f>D42*100/B42</f>
        <v>77.65940580899586</v>
      </c>
      <c r="G42" s="26">
        <f>D42-C42</f>
        <v>-13607.073434999998</v>
      </c>
      <c r="H42" s="26">
        <f>D42*100/C42</f>
        <v>73.79122079684348</v>
      </c>
      <c r="I42" s="27">
        <v>2739051300</v>
      </c>
      <c r="J42" s="39">
        <v>103835.99579</v>
      </c>
    </row>
    <row r="43" spans="1:10" ht="27.75" customHeight="1">
      <c r="A43" s="32" t="s">
        <v>36</v>
      </c>
      <c r="B43" s="82">
        <v>6392.81322</v>
      </c>
      <c r="C43" s="83">
        <f aca="true" t="shared" si="12" ref="C43:C53">J43*50/100</f>
        <v>7694.47448</v>
      </c>
      <c r="D43" s="83">
        <v>6456.16581</v>
      </c>
      <c r="E43" s="26">
        <f aca="true" t="shared" si="13" ref="E43:E53">D43-B43</f>
        <v>63.35259000000042</v>
      </c>
      <c r="F43" s="26">
        <f aca="true" t="shared" si="14" ref="F43:F54">D43*100/B43</f>
        <v>100.99099704339555</v>
      </c>
      <c r="G43" s="26">
        <f aca="true" t="shared" si="15" ref="G43:G54">D43-C43</f>
        <v>-1238.3086699999994</v>
      </c>
      <c r="H43" s="26">
        <f aca="true" t="shared" si="16" ref="H43:H54">D43*100/C43</f>
        <v>83.90652053991867</v>
      </c>
      <c r="I43" s="27">
        <v>330523000</v>
      </c>
      <c r="J43" s="39">
        <v>15388.94896</v>
      </c>
    </row>
    <row r="44" spans="1:10" ht="27.75" customHeight="1">
      <c r="A44" s="32" t="s">
        <v>37</v>
      </c>
      <c r="B44" s="82">
        <v>49861.74588</v>
      </c>
      <c r="C44" s="83">
        <f t="shared" si="12"/>
        <v>57699.9326</v>
      </c>
      <c r="D44" s="83">
        <v>56317.75587</v>
      </c>
      <c r="E44" s="26">
        <f t="shared" si="13"/>
        <v>6456.009989999999</v>
      </c>
      <c r="F44" s="26">
        <f t="shared" si="14"/>
        <v>112.94782177410592</v>
      </c>
      <c r="G44" s="26">
        <f t="shared" si="15"/>
        <v>-1382.1767299999992</v>
      </c>
      <c r="H44" s="26">
        <f t="shared" si="16"/>
        <v>97.60454359698853</v>
      </c>
      <c r="I44" s="27">
        <v>3204053322.2</v>
      </c>
      <c r="J44" s="39">
        <v>115399.8652</v>
      </c>
    </row>
    <row r="45" spans="1:10" ht="27" customHeight="1">
      <c r="A45" s="32" t="s">
        <v>38</v>
      </c>
      <c r="B45" s="82">
        <v>262799.63403</v>
      </c>
      <c r="C45" s="83">
        <f t="shared" si="12"/>
        <v>297160.998445</v>
      </c>
      <c r="D45" s="83">
        <v>343725.45087</v>
      </c>
      <c r="E45" s="26">
        <f t="shared" si="13"/>
        <v>80925.81683999998</v>
      </c>
      <c r="F45" s="26">
        <f t="shared" si="14"/>
        <v>130.79373270008506</v>
      </c>
      <c r="G45" s="26">
        <f t="shared" si="15"/>
        <v>46564.452425000025</v>
      </c>
      <c r="H45" s="26">
        <f t="shared" si="16"/>
        <v>115.66977250334497</v>
      </c>
      <c r="I45" s="27">
        <v>612738300</v>
      </c>
      <c r="J45" s="39">
        <v>594321.99689</v>
      </c>
    </row>
    <row r="46" spans="1:10" ht="15" customHeight="1">
      <c r="A46" s="32" t="s">
        <v>39</v>
      </c>
      <c r="B46" s="82">
        <v>1654.43123</v>
      </c>
      <c r="C46" s="83">
        <f t="shared" si="12"/>
        <v>2076.07552</v>
      </c>
      <c r="D46" s="83">
        <v>1864.06031</v>
      </c>
      <c r="E46" s="26">
        <f t="shared" si="13"/>
        <v>209.62908000000016</v>
      </c>
      <c r="F46" s="26">
        <f t="shared" si="14"/>
        <v>112.67076419973046</v>
      </c>
      <c r="G46" s="26">
        <f t="shared" si="15"/>
        <v>-212.0152099999998</v>
      </c>
      <c r="H46" s="26">
        <f t="shared" si="16"/>
        <v>89.7876927906746</v>
      </c>
      <c r="I46" s="27">
        <v>545110882.56</v>
      </c>
      <c r="J46" s="39">
        <v>4152.15104</v>
      </c>
    </row>
    <row r="47" spans="1:10" ht="17.25" customHeight="1">
      <c r="A47" s="32" t="s">
        <v>40</v>
      </c>
      <c r="B47" s="82">
        <v>1148.39658</v>
      </c>
      <c r="C47" s="83">
        <f t="shared" si="12"/>
        <v>1284.55</v>
      </c>
      <c r="D47" s="83">
        <v>1550.42512</v>
      </c>
      <c r="E47" s="26">
        <f t="shared" si="13"/>
        <v>402.02854</v>
      </c>
      <c r="F47" s="26">
        <f t="shared" si="14"/>
        <v>135.0078141124384</v>
      </c>
      <c r="G47" s="26">
        <f t="shared" si="15"/>
        <v>265.87512000000015</v>
      </c>
      <c r="H47" s="26">
        <f t="shared" si="16"/>
        <v>120.69791911564363</v>
      </c>
      <c r="I47" s="27">
        <v>2224660000.94</v>
      </c>
      <c r="J47" s="39">
        <v>2569.1</v>
      </c>
    </row>
    <row r="48" spans="1:10" ht="24.75" customHeight="1">
      <c r="A48" s="32" t="s">
        <v>41</v>
      </c>
      <c r="B48" s="82">
        <v>752.72304</v>
      </c>
      <c r="C48" s="83">
        <f t="shared" si="12"/>
        <v>1144.25</v>
      </c>
      <c r="D48" s="83">
        <v>1122.35876</v>
      </c>
      <c r="E48" s="26">
        <f t="shared" si="13"/>
        <v>369.6357200000001</v>
      </c>
      <c r="F48" s="26">
        <f t="shared" si="14"/>
        <v>149.1064708209277</v>
      </c>
      <c r="G48" s="26">
        <f t="shared" si="15"/>
        <v>-21.891239999999925</v>
      </c>
      <c r="H48" s="26">
        <f t="shared" si="16"/>
        <v>98.08684815381254</v>
      </c>
      <c r="I48" s="27">
        <v>275157600</v>
      </c>
      <c r="J48" s="39">
        <v>2288.5</v>
      </c>
    </row>
    <row r="49" spans="1:10" ht="38.25" customHeight="1">
      <c r="A49" s="32" t="s">
        <v>52</v>
      </c>
      <c r="B49" s="82">
        <v>0</v>
      </c>
      <c r="C49" s="83">
        <f t="shared" si="12"/>
        <v>3385.357165</v>
      </c>
      <c r="D49" s="83">
        <v>1875.26503</v>
      </c>
      <c r="E49" s="26">
        <f>D49-B49</f>
        <v>1875.26503</v>
      </c>
      <c r="F49" s="26">
        <v>0</v>
      </c>
      <c r="G49" s="26">
        <f>D49-C49</f>
        <v>-1510.0921349999999</v>
      </c>
      <c r="H49" s="26">
        <f>D49*100/C49</f>
        <v>55.39341755096615</v>
      </c>
      <c r="I49" s="27">
        <v>275157600</v>
      </c>
      <c r="J49" s="39">
        <v>6770.71433</v>
      </c>
    </row>
    <row r="50" spans="1:10" ht="38.25" customHeight="1">
      <c r="A50" s="32" t="s">
        <v>48</v>
      </c>
      <c r="B50" s="82">
        <v>6947.45802</v>
      </c>
      <c r="C50" s="83">
        <f t="shared" si="12"/>
        <v>8404.975</v>
      </c>
      <c r="D50" s="83">
        <v>8270.80699</v>
      </c>
      <c r="E50" s="26">
        <f>D50-B50</f>
        <v>1323.348969999999</v>
      </c>
      <c r="F50" s="26">
        <f t="shared" si="14"/>
        <v>119.0479592131454</v>
      </c>
      <c r="G50" s="26">
        <f t="shared" si="15"/>
        <v>-134.16801000000123</v>
      </c>
      <c r="H50" s="26">
        <f t="shared" si="16"/>
        <v>98.40370720912316</v>
      </c>
      <c r="I50" s="27"/>
      <c r="J50" s="39">
        <v>16809.95</v>
      </c>
    </row>
    <row r="51" spans="1:10" ht="39" customHeight="1">
      <c r="A51" s="32" t="s">
        <v>50</v>
      </c>
      <c r="B51" s="82">
        <v>1661.01143</v>
      </c>
      <c r="C51" s="83">
        <f t="shared" si="12"/>
        <v>2353.04</v>
      </c>
      <c r="D51" s="83">
        <v>2227.78883</v>
      </c>
      <c r="E51" s="26">
        <f t="shared" si="13"/>
        <v>566.7774</v>
      </c>
      <c r="F51" s="26">
        <f t="shared" si="14"/>
        <v>134.12242623760872</v>
      </c>
      <c r="G51" s="26">
        <f t="shared" si="15"/>
        <v>-125.25117</v>
      </c>
      <c r="H51" s="26">
        <f t="shared" si="16"/>
        <v>94.67704883894876</v>
      </c>
      <c r="I51" s="27">
        <v>205713392.64</v>
      </c>
      <c r="J51" s="39">
        <v>4706.08</v>
      </c>
    </row>
    <row r="52" spans="1:10" ht="43.5" customHeight="1">
      <c r="A52" s="32" t="s">
        <v>42</v>
      </c>
      <c r="B52" s="82">
        <v>729.08706</v>
      </c>
      <c r="C52" s="83">
        <f t="shared" si="12"/>
        <v>1173.45</v>
      </c>
      <c r="D52" s="83">
        <v>1107.8767</v>
      </c>
      <c r="E52" s="26">
        <f t="shared" si="13"/>
        <v>378.7896400000001</v>
      </c>
      <c r="F52" s="26">
        <f t="shared" si="14"/>
        <v>151.9539655524815</v>
      </c>
      <c r="G52" s="26">
        <f t="shared" si="15"/>
        <v>-65.57330000000002</v>
      </c>
      <c r="H52" s="26">
        <f t="shared" si="16"/>
        <v>94.41192211001747</v>
      </c>
      <c r="I52" s="27">
        <v>20315900</v>
      </c>
      <c r="J52" s="39">
        <v>2346.9</v>
      </c>
    </row>
    <row r="53" spans="1:10" ht="42.75" customHeight="1">
      <c r="A53" s="32" t="s">
        <v>43</v>
      </c>
      <c r="B53" s="82">
        <v>4479.64764</v>
      </c>
      <c r="C53" s="83">
        <f t="shared" si="12"/>
        <v>4877.15</v>
      </c>
      <c r="D53" s="83">
        <v>4702.55665</v>
      </c>
      <c r="E53" s="26">
        <f t="shared" si="13"/>
        <v>222.9090100000003</v>
      </c>
      <c r="F53" s="26">
        <f t="shared" si="14"/>
        <v>104.97603891898963</v>
      </c>
      <c r="G53" s="26">
        <f>D53-C53</f>
        <v>-174.5933499999992</v>
      </c>
      <c r="H53" s="26">
        <f t="shared" si="16"/>
        <v>96.42017674256483</v>
      </c>
      <c r="I53" s="28"/>
      <c r="J53" s="39">
        <v>9754.3</v>
      </c>
    </row>
    <row r="54" spans="1:10" ht="15" customHeight="1">
      <c r="A54" s="3" t="s">
        <v>18</v>
      </c>
      <c r="B54" s="56">
        <f>SUM(B42:B53)</f>
        <v>385758.9306</v>
      </c>
      <c r="C54" s="56">
        <f>SUM(C42:C53)</f>
        <v>439172.251105</v>
      </c>
      <c r="D54" s="56">
        <f>SUM(D42:D53)</f>
        <v>467531.43539999996</v>
      </c>
      <c r="E54" s="6">
        <f>D54-B54</f>
        <v>81772.50479999994</v>
      </c>
      <c r="F54" s="6">
        <f t="shared" si="14"/>
        <v>121.19782545871666</v>
      </c>
      <c r="G54" s="6">
        <f t="shared" si="15"/>
        <v>28359.184294999985</v>
      </c>
      <c r="H54" s="6">
        <f t="shared" si="16"/>
        <v>106.45741715776568</v>
      </c>
      <c r="J54" s="30">
        <f>J42+J43+J44+J45+J46+J47+J48+J51+J52+J53+J50+J49</f>
        <v>878344.50221</v>
      </c>
    </row>
    <row r="58" spans="1:8" ht="42.75" customHeight="1">
      <c r="A58" s="75" t="s">
        <v>49</v>
      </c>
      <c r="B58" s="75"/>
      <c r="G58" s="76" t="s">
        <v>53</v>
      </c>
      <c r="H58" s="76"/>
    </row>
  </sheetData>
  <sheetProtection/>
  <mergeCells count="22">
    <mergeCell ref="A58:B58"/>
    <mergeCell ref="G58:H58"/>
    <mergeCell ref="A41:H41"/>
    <mergeCell ref="A26:A27"/>
    <mergeCell ref="B26:B27"/>
    <mergeCell ref="J26:J27"/>
    <mergeCell ref="B4:B5"/>
    <mergeCell ref="A4:A5"/>
    <mergeCell ref="E1:H1"/>
    <mergeCell ref="D4:D5"/>
    <mergeCell ref="C4:C5"/>
    <mergeCell ref="A2:J2"/>
    <mergeCell ref="J4:J5"/>
    <mergeCell ref="E4:F4"/>
    <mergeCell ref="G4:H4"/>
    <mergeCell ref="A6:J6"/>
    <mergeCell ref="A15:J15"/>
    <mergeCell ref="D26:D27"/>
    <mergeCell ref="G26:H26"/>
    <mergeCell ref="C26:C27"/>
    <mergeCell ref="A25:H25"/>
    <mergeCell ref="E26:F26"/>
  </mergeCells>
  <printOptions/>
  <pageMargins left="0.11811023622047245" right="0" top="0.35433070866141736" bottom="0.2362204724409449" header="0.43307086614173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Suport657</cp:lastModifiedBy>
  <cp:lastPrinted>2017-04-17T06:37:07Z</cp:lastPrinted>
  <dcterms:created xsi:type="dcterms:W3CDTF">2014-09-16T05:33:49Z</dcterms:created>
  <dcterms:modified xsi:type="dcterms:W3CDTF">2022-07-14T08:34:23Z</dcterms:modified>
  <cp:category/>
  <cp:version/>
  <cp:contentType/>
  <cp:contentStatus/>
</cp:coreProperties>
</file>