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100" windowHeight="783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<sst xmlns="http://schemas.openxmlformats.org/spreadsheetml/2006/main" count="71" uniqueCount="63">
  <si>
    <t>Наименование показателя</t>
  </si>
  <si>
    <t>%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</si>
  <si>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</si>
  <si>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</si>
  <si>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</si>
  <si>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</si>
  <si>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</si>
  <si>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</si>
  <si>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</si>
  <si>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</si>
  <si>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</si>
  <si>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</si>
  <si>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</si>
  <si>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</si>
  <si>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</si>
  <si>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</si>
  <si>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</si>
  <si>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</si>
  <si>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</si>
  <si>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Расходы</t>
  </si>
  <si>
    <t>Налоговые доходы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</si>
  <si>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</si>
  <si>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</si>
  <si>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</si>
  <si>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</si>
  <si>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Налоги на имущество</t>
  </si>
  <si>
    <t xml:space="preserve">в том числе: </t>
  </si>
  <si>
    <t xml:space="preserve">  -Налог на имущество организаций</t>
  </si>
  <si>
    <t>Налоги на совокупный доход</t>
  </si>
  <si>
    <t>Итого налоговые доходы</t>
  </si>
  <si>
    <t>Иные неналоговые доходы</t>
  </si>
  <si>
    <t>Итого неналоговые доходы</t>
  </si>
  <si>
    <t>ВСЕГО НАЛОГОВЫЕ И НЕНАЛОГОВЫЕ ДОХОДЫ</t>
  </si>
  <si>
    <t>тыс. руб.</t>
  </si>
  <si>
    <t xml:space="preserve">        Расходы в разрезе ведомственной структуры расходов бюджета МО "Гиагинский район"</t>
  </si>
  <si>
    <t>Администрация МО "Гиагинский район"</t>
  </si>
  <si>
    <t>Управление финансов администрации МО "Гиагинский район"</t>
  </si>
  <si>
    <t>Управление культуры администрации МО "Гиагинский район"</t>
  </si>
  <si>
    <t>Управление образования администрации МО "Гиагинский район"</t>
  </si>
  <si>
    <t>Совет народных депутатов МО "Гиагинский район"</t>
  </si>
  <si>
    <t>Контрольно-счетная палата МО "Гиагинский район"</t>
  </si>
  <si>
    <t>Единая дежурно-диспечерская служба МО "Гиагинский район"</t>
  </si>
  <si>
    <t>Муниципальное казенное учреждение Централизованная образования"Районный методический кабинет" МО "Гиагинский район"</t>
  </si>
  <si>
    <t>Муниципальное казенное учреждение Централизованная бухгалтерия при Управлении образования администрации МО "Гиагинский район"</t>
  </si>
  <si>
    <t>Доходы от оказания платных услуг и копенсации затрат государства</t>
  </si>
  <si>
    <t>сумма   тыс.руб.</t>
  </si>
  <si>
    <t>сумма  тыс.руб.</t>
  </si>
  <si>
    <t>сумма тыс.руб.</t>
  </si>
  <si>
    <t>Муниципальное казенное учреждение "Центр технического обеспечения учреждений культуры муниципального образования "Гиагинский район"</t>
  </si>
  <si>
    <t>И.Н.Поддубная</t>
  </si>
  <si>
    <t>Начальник управления финансов администрации муниципального образования "Гиагинский район"</t>
  </si>
  <si>
    <t>Муниципальное казенное учреждение Централизованная бухгалтерия при Управлении культуры администрации МО "Гиагинский район"</t>
  </si>
  <si>
    <t>Утвержденные бюджетные назначения на 2020 год                                          тыс.руб.</t>
  </si>
  <si>
    <t>Утвержденные бюджетные назначения на 2020 год  тыс.руб.</t>
  </si>
  <si>
    <t>Сведения о фактических поступлениях налоговых и неналоговых доходов и произведенных расходах  бюджета МО "Гиагинский район"                                                                  за  1 полугодие 2020 года</t>
  </si>
  <si>
    <t>Факт                                за 1 пол.2019 года  тыс.руб.</t>
  </si>
  <si>
    <t>Прогноз        на 1 пол. 2020 года    тыс.руб.</t>
  </si>
  <si>
    <t>Факт                за 1 пол. 2020 года    тыс.руб.</t>
  </si>
  <si>
    <t>Отклонение от факта за 1 пол. 2019 года</t>
  </si>
  <si>
    <t>Отклонение  от прогноза на 1 пол.  2020 года</t>
  </si>
  <si>
    <t>Факт                                за 1 пол. 2019 года  тыс.руб.</t>
  </si>
  <si>
    <t>Отклонение от факта за 1пол. 2019 года</t>
  </si>
  <si>
    <t>Отклонение  от прогноза на 1 пол. 2020 года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</si>
</sst>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3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180" fontId="44" fillId="0" borderId="10" xfId="0" applyNumberFormat="1" applyFont="1" applyBorder="1" applyAlignment="1">
      <alignment/>
    </xf>
    <xf numFmtId="180" fontId="0" fillId="0" borderId="0" xfId="0" applyNumberFormat="1" applyAlignment="1">
      <alignment/>
    </xf>
    <xf numFmtId="180" fontId="47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44" fillId="0" borderId="0" xfId="0" applyFont="1" applyAlignment="1">
      <alignment horizontal="right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180" fontId="48" fillId="0" borderId="10" xfId="0" applyNumberFormat="1" applyFont="1" applyBorder="1" applyAlignment="1">
      <alignment/>
    </xf>
    <xf numFmtId="0" fontId="44" fillId="0" borderId="11" xfId="0" applyFont="1" applyBorder="1" applyAlignment="1">
      <alignment horizontal="center"/>
    </xf>
    <xf numFmtId="180" fontId="44" fillId="0" borderId="12" xfId="0" applyNumberFormat="1" applyFont="1" applyBorder="1" applyAlignment="1">
      <alignment/>
    </xf>
    <xf numFmtId="0" fontId="45" fillId="0" borderId="12" xfId="0" applyFont="1" applyFill="1" applyBorder="1" applyAlignment="1">
      <alignment wrapText="1"/>
    </xf>
    <xf numFmtId="181" fontId="45" fillId="0" borderId="12" xfId="0" applyNumberFormat="1" applyFont="1" applyBorder="1" applyAlignment="1">
      <alignment wrapText="1"/>
    </xf>
    <xf numFmtId="181" fontId="44" fillId="0" borderId="12" xfId="0" applyNumberFormat="1" applyFont="1" applyBorder="1" applyAlignment="1">
      <alignment/>
    </xf>
    <xf numFmtId="181" fontId="0" fillId="0" borderId="0" xfId="0" applyNumberFormat="1" applyAlignment="1">
      <alignment/>
    </xf>
    <xf numFmtId="181" fontId="0" fillId="0" borderId="12" xfId="0" applyNumberFormat="1" applyBorder="1" applyAlignment="1">
      <alignment/>
    </xf>
    <xf numFmtId="181" fontId="45" fillId="0" borderId="10" xfId="0" applyNumberFormat="1" applyFont="1" applyBorder="1" applyAlignment="1">
      <alignment wrapText="1"/>
    </xf>
    <xf numFmtId="181" fontId="44" fillId="0" borderId="10" xfId="0" applyNumberFormat="1" applyFont="1" applyBorder="1" applyAlignment="1">
      <alignment/>
    </xf>
    <xf numFmtId="181" fontId="0" fillId="0" borderId="10" xfId="0" applyNumberFormat="1" applyBorder="1" applyAlignment="1">
      <alignment/>
    </xf>
    <xf numFmtId="181" fontId="49" fillId="0" borderId="10" xfId="0" applyNumberFormat="1" applyFont="1" applyBorder="1" applyAlignment="1">
      <alignment wrapText="1"/>
    </xf>
    <xf numFmtId="181" fontId="45" fillId="0" borderId="10" xfId="0" applyNumberFormat="1" applyFont="1" applyFill="1" applyBorder="1" applyAlignment="1">
      <alignment wrapText="1"/>
    </xf>
    <xf numFmtId="181" fontId="47" fillId="0" borderId="11" xfId="0" applyNumberFormat="1" applyFont="1" applyFill="1" applyBorder="1" applyAlignment="1">
      <alignment wrapText="1"/>
    </xf>
    <xf numFmtId="181" fontId="47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44" fillId="0" borderId="11" xfId="0" applyFont="1" applyBorder="1" applyAlignment="1">
      <alignment horizontal="center" wrapText="1"/>
    </xf>
    <xf numFmtId="180" fontId="44" fillId="34" borderId="10" xfId="0" applyNumberFormat="1" applyFont="1" applyFill="1" applyBorder="1" applyAlignment="1">
      <alignment/>
    </xf>
    <xf numFmtId="180" fontId="44" fillId="34" borderId="13" xfId="52" applyNumberFormat="1" applyFont="1" applyFill="1" applyBorder="1" applyAlignment="1">
      <alignment horizontal="right" vertical="top" shrinkToFit="1"/>
      <protection/>
    </xf>
    <xf numFmtId="180" fontId="44" fillId="34" borderId="0" xfId="52" applyNumberFormat="1" applyFont="1" applyFill="1" applyBorder="1" applyAlignment="1">
      <alignment horizontal="right" vertical="top" shrinkToFit="1"/>
      <protection/>
    </xf>
    <xf numFmtId="181" fontId="45" fillId="0" borderId="12" xfId="0" applyNumberFormat="1" applyFont="1" applyFill="1" applyBorder="1" applyAlignment="1">
      <alignment/>
    </xf>
    <xf numFmtId="181" fontId="44" fillId="0" borderId="12" xfId="0" applyNumberFormat="1" applyFont="1" applyFill="1" applyBorder="1" applyAlignment="1">
      <alignment/>
    </xf>
    <xf numFmtId="181" fontId="45" fillId="0" borderId="10" xfId="0" applyNumberFormat="1" applyFont="1" applyFill="1" applyBorder="1" applyAlignment="1">
      <alignment/>
    </xf>
    <xf numFmtId="181" fontId="44" fillId="0" borderId="10" xfId="0" applyNumberFormat="1" applyFont="1" applyFill="1" applyBorder="1" applyAlignment="1">
      <alignment/>
    </xf>
    <xf numFmtId="181" fontId="47" fillId="0" borderId="11" xfId="0" applyNumberFormat="1" applyFont="1" applyFill="1" applyBorder="1" applyAlignment="1">
      <alignment/>
    </xf>
    <xf numFmtId="180" fontId="45" fillId="0" borderId="12" xfId="0" applyNumberFormat="1" applyFont="1" applyFill="1" applyBorder="1" applyAlignment="1">
      <alignment/>
    </xf>
    <xf numFmtId="180" fontId="44" fillId="0" borderId="12" xfId="0" applyNumberFormat="1" applyFont="1" applyFill="1" applyBorder="1" applyAlignment="1">
      <alignment/>
    </xf>
    <xf numFmtId="180" fontId="45" fillId="0" borderId="10" xfId="0" applyNumberFormat="1" applyFont="1" applyFill="1" applyBorder="1" applyAlignment="1">
      <alignment/>
    </xf>
    <xf numFmtId="180" fontId="44" fillId="0" borderId="10" xfId="0" applyNumberFormat="1" applyFont="1" applyFill="1" applyBorder="1" applyAlignment="1">
      <alignment/>
    </xf>
    <xf numFmtId="180" fontId="47" fillId="0" borderId="10" xfId="0" applyNumberFormat="1" applyFont="1" applyFill="1" applyBorder="1" applyAlignment="1">
      <alignment/>
    </xf>
    <xf numFmtId="180" fontId="48" fillId="0" borderId="10" xfId="0" applyNumberFormat="1" applyFont="1" applyFill="1" applyBorder="1" applyAlignment="1">
      <alignment/>
    </xf>
    <xf numFmtId="180" fontId="47" fillId="34" borderId="10" xfId="0" applyNumberFormat="1" applyFont="1" applyFill="1" applyBorder="1" applyAlignment="1">
      <alignment/>
    </xf>
    <xf numFmtId="180" fontId="45" fillId="34" borderId="10" xfId="52" applyNumberFormat="1" applyFont="1" applyFill="1" applyBorder="1">
      <alignment/>
      <protection/>
    </xf>
    <xf numFmtId="180" fontId="35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5" fillId="34" borderId="10" xfId="0" applyFont="1" applyFill="1" applyBorder="1" applyAlignment="1">
      <alignment wrapText="1"/>
    </xf>
    <xf numFmtId="180" fontId="50" fillId="34" borderId="10" xfId="0" applyNumberFormat="1" applyFont="1" applyFill="1" applyBorder="1" applyAlignment="1">
      <alignment/>
    </xf>
    <xf numFmtId="180" fontId="44" fillId="34" borderId="14" xfId="0" applyNumberFormat="1" applyFont="1" applyFill="1" applyBorder="1" applyAlignment="1">
      <alignment horizontal="right"/>
    </xf>
    <xf numFmtId="180" fontId="0" fillId="34" borderId="10" xfId="0" applyNumberFormat="1" applyFill="1" applyBorder="1" applyAlignment="1">
      <alignment/>
    </xf>
    <xf numFmtId="180" fontId="44" fillId="34" borderId="15" xfId="0" applyNumberFormat="1" applyFont="1" applyFill="1" applyBorder="1" applyAlignment="1">
      <alignment horizontal="right"/>
    </xf>
    <xf numFmtId="0" fontId="45" fillId="34" borderId="10" xfId="0" applyFont="1" applyFill="1" applyBorder="1" applyAlignment="1">
      <alignment/>
    </xf>
    <xf numFmtId="180" fontId="51" fillId="34" borderId="14" xfId="0" applyNumberFormat="1" applyFont="1" applyFill="1" applyBorder="1" applyAlignment="1">
      <alignment horizontal="right"/>
    </xf>
    <xf numFmtId="180" fontId="51" fillId="34" borderId="15" xfId="0" applyNumberFormat="1" applyFont="1" applyFill="1" applyBorder="1" applyAlignment="1">
      <alignment horizontal="right"/>
    </xf>
    <xf numFmtId="0" fontId="46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44" fillId="34" borderId="10" xfId="52" applyNumberFormat="1" applyFont="1" applyFill="1" applyBorder="1">
      <alignment/>
      <protection/>
    </xf>
    <xf numFmtId="180" fontId="0" fillId="34" borderId="0" xfId="0" applyNumberFormat="1" applyFill="1" applyAlignment="1">
      <alignment/>
    </xf>
    <xf numFmtId="180" fontId="35" fillId="34" borderId="0" xfId="0" applyNumberFormat="1" applyFont="1" applyFill="1" applyAlignment="1">
      <alignment/>
    </xf>
    <xf numFmtId="180" fontId="44" fillId="34" borderId="10" xfId="0" applyNumberFormat="1" applyFont="1" applyFill="1" applyBorder="1" applyAlignment="1">
      <alignment horizontal="right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 wrapText="1"/>
    </xf>
    <xf numFmtId="0" fontId="53" fillId="0" borderId="17" xfId="0" applyFont="1" applyBorder="1" applyAlignment="1">
      <alignment horizontal="center"/>
    </xf>
    <xf numFmtId="0" fontId="44" fillId="34" borderId="10" xfId="0" applyFont="1" applyFill="1" applyBorder="1" applyAlignment="1">
      <alignment horizontal="center" vertical="top" wrapText="1"/>
    </xf>
    <xf numFmtId="0" fontId="44" fillId="34" borderId="11" xfId="0" applyFont="1" applyFill="1" applyBorder="1" applyAlignment="1">
      <alignment horizontal="center" vertical="top" wrapText="1"/>
    </xf>
    <xf numFmtId="0" fontId="44" fillId="34" borderId="18" xfId="0" applyFont="1" applyFill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1" xfId="0" applyNumberFormat="1" applyBorder="1" applyAlignment="1">
      <alignment horizontal="center" wrapText="1"/>
    </xf>
    <xf numFmtId="0" fontId="0" fillId="0" borderId="12" xfId="0" applyNumberFormat="1" applyBorder="1" applyAlignment="1">
      <alignment horizontal="center" wrapText="1"/>
    </xf>
    <xf numFmtId="0" fontId="44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6" fillId="34" borderId="16" xfId="0" applyFont="1" applyFill="1" applyBorder="1" applyAlignment="1">
      <alignment horizontal="center" wrapText="1"/>
    </xf>
    <xf numFmtId="0" fontId="35" fillId="34" borderId="17" xfId="0" applyFont="1" applyFill="1" applyBorder="1" applyAlignment="1">
      <alignment horizontal="center"/>
    </xf>
    <xf numFmtId="0" fontId="0" fillId="34" borderId="12" xfId="0" applyFill="1" applyBorder="1" applyAlignment="1">
      <alignment horizontal="center" vertical="top" wrapText="1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44" fillId="0" borderId="0" xfId="0" applyFont="1" applyAlignment="1">
      <alignment horizontal="right"/>
    </xf>
    <xf numFmtId="0" fontId="0" fillId="0" borderId="0" xfId="0" applyAlignment="1">
      <alignment/>
    </xf>
    <xf numFmtId="0" fontId="4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115" zoomScaleNormal="115" zoomScalePageLayoutView="0" workbookViewId="0" topLeftCell="A44">
      <selection activeCell="J47" sqref="J47"/>
    </sheetView>
  </sheetViews>
  <sheetFormatPr defaultColWidth="9.140625" defaultRowHeight="15" customHeight="1"/>
  <cols>
    <col min="1" max="1" width="44.421875" style="0" customWidth="1"/>
    <col min="2" max="4" width="11.7109375" style="0" customWidth="1"/>
    <col min="5" max="5" width="11.8515625" style="0" customWidth="1"/>
    <col min="6" max="6" width="9.7109375" style="0" customWidth="1"/>
    <col min="7" max="7" width="12.421875" style="0" customWidth="1"/>
    <col min="8" max="8" width="10.28125" style="0" customWidth="1"/>
    <col min="9" max="9" width="0.2890625" style="0" hidden="1" customWidth="1"/>
    <col min="10" max="10" width="16.7109375" style="0" customWidth="1"/>
  </cols>
  <sheetData>
    <row r="1" spans="4:8" ht="15" customHeight="1">
      <c r="D1" s="83"/>
      <c r="E1" s="84"/>
      <c r="F1" s="84"/>
      <c r="G1" s="84"/>
      <c r="H1" s="84"/>
    </row>
    <row r="2" spans="7:8" ht="15" customHeight="1">
      <c r="G2" s="83"/>
      <c r="H2" s="83"/>
    </row>
    <row r="3" spans="1:8" ht="21" customHeight="1">
      <c r="A3" s="7"/>
      <c r="E3" s="83"/>
      <c r="F3" s="83"/>
      <c r="G3" s="83"/>
      <c r="H3" s="83"/>
    </row>
    <row r="4" spans="1:8" ht="36" customHeight="1">
      <c r="A4" s="85" t="s">
        <v>54</v>
      </c>
      <c r="B4" s="85"/>
      <c r="C4" s="85"/>
      <c r="D4" s="85"/>
      <c r="E4" s="85"/>
      <c r="F4" s="85"/>
      <c r="G4" s="85"/>
      <c r="H4" s="85"/>
    </row>
    <row r="5" spans="1:8" ht="18" customHeight="1">
      <c r="A5" s="1"/>
      <c r="B5" s="1"/>
      <c r="C5" s="1"/>
      <c r="D5" s="1"/>
      <c r="E5" s="1"/>
      <c r="F5" s="1"/>
      <c r="G5" s="1"/>
      <c r="H5" s="8" t="s">
        <v>33</v>
      </c>
    </row>
    <row r="6" spans="1:10" ht="53.25" customHeight="1">
      <c r="A6" s="69" t="s">
        <v>0</v>
      </c>
      <c r="B6" s="67" t="s">
        <v>55</v>
      </c>
      <c r="C6" s="67" t="s">
        <v>56</v>
      </c>
      <c r="D6" s="67" t="s">
        <v>57</v>
      </c>
      <c r="E6" s="73" t="s">
        <v>58</v>
      </c>
      <c r="F6" s="73"/>
      <c r="G6" s="73" t="s">
        <v>59</v>
      </c>
      <c r="H6" s="73"/>
      <c r="J6" s="71" t="s">
        <v>52</v>
      </c>
    </row>
    <row r="7" spans="1:10" ht="30.75" customHeight="1">
      <c r="A7" s="70"/>
      <c r="B7" s="68"/>
      <c r="C7" s="82"/>
      <c r="D7" s="82"/>
      <c r="E7" s="28" t="s">
        <v>45</v>
      </c>
      <c r="F7" s="13" t="s">
        <v>1</v>
      </c>
      <c r="G7" s="28" t="s">
        <v>46</v>
      </c>
      <c r="H7" s="13" t="s">
        <v>1</v>
      </c>
      <c r="J7" s="72"/>
    </row>
    <row r="8" spans="1:10" ht="15" customHeight="1">
      <c r="A8" s="74" t="s">
        <v>20</v>
      </c>
      <c r="B8" s="74"/>
      <c r="C8" s="74"/>
      <c r="D8" s="74"/>
      <c r="E8" s="74"/>
      <c r="F8" s="74"/>
      <c r="G8" s="74"/>
      <c r="H8" s="74"/>
      <c r="I8" s="74"/>
      <c r="J8" s="74"/>
    </row>
    <row r="9" spans="1:10" ht="15" customHeight="1">
      <c r="A9" s="16" t="s">
        <v>2</v>
      </c>
      <c r="B9" s="32">
        <v>28006.522</v>
      </c>
      <c r="C9" s="33">
        <v>24002.9</v>
      </c>
      <c r="D9" s="32">
        <v>24913.263</v>
      </c>
      <c r="E9" s="17">
        <f aca="true" t="shared" si="0" ref="E9:E16">D9-B9</f>
        <v>-3093.259000000002</v>
      </c>
      <c r="F9" s="17">
        <f aca="true" t="shared" si="1" ref="F9:F16">D9*100/B9</f>
        <v>88.95521907361434</v>
      </c>
      <c r="G9" s="17">
        <f aca="true" t="shared" si="2" ref="G9:G16">D9-C9</f>
        <v>910.3629999999976</v>
      </c>
      <c r="H9" s="17">
        <f aca="true" t="shared" si="3" ref="H9:H16">D9*100/C9</f>
        <v>103.79272087956038</v>
      </c>
      <c r="I9" s="18"/>
      <c r="J9" s="19">
        <v>63720.5</v>
      </c>
    </row>
    <row r="10" spans="1:10" ht="28.5" customHeight="1">
      <c r="A10" s="20" t="s">
        <v>3</v>
      </c>
      <c r="B10" s="34">
        <v>218.037</v>
      </c>
      <c r="C10" s="35">
        <v>179.966</v>
      </c>
      <c r="D10" s="34">
        <v>212.587</v>
      </c>
      <c r="E10" s="21">
        <f t="shared" si="0"/>
        <v>-5.450000000000017</v>
      </c>
      <c r="F10" s="21">
        <f t="shared" si="1"/>
        <v>97.50042423992257</v>
      </c>
      <c r="G10" s="21">
        <f t="shared" si="2"/>
        <v>32.62099999999998</v>
      </c>
      <c r="H10" s="21">
        <f t="shared" si="3"/>
        <v>118.12620161586075</v>
      </c>
      <c r="I10" s="18"/>
      <c r="J10" s="22">
        <v>522.7</v>
      </c>
    </row>
    <row r="11" spans="1:10" ht="15" customHeight="1">
      <c r="A11" s="20" t="s">
        <v>28</v>
      </c>
      <c r="B11" s="34">
        <v>24869.379</v>
      </c>
      <c r="C11" s="35">
        <v>22297.181</v>
      </c>
      <c r="D11" s="34">
        <v>21807.44</v>
      </c>
      <c r="E11" s="21">
        <f t="shared" si="0"/>
        <v>-3061.939000000002</v>
      </c>
      <c r="F11" s="21">
        <f t="shared" si="1"/>
        <v>87.68791532751983</v>
      </c>
      <c r="G11" s="21">
        <f t="shared" si="2"/>
        <v>-489.7410000000018</v>
      </c>
      <c r="H11" s="21">
        <f t="shared" si="3"/>
        <v>97.80357436215816</v>
      </c>
      <c r="I11" s="18"/>
      <c r="J11" s="22">
        <v>38380.1</v>
      </c>
    </row>
    <row r="12" spans="1:15" ht="15" customHeight="1">
      <c r="A12" s="20" t="s">
        <v>25</v>
      </c>
      <c r="B12" s="34">
        <v>7656.742</v>
      </c>
      <c r="C12" s="35">
        <v>15050.3</v>
      </c>
      <c r="D12" s="34">
        <v>15447.151</v>
      </c>
      <c r="E12" s="21">
        <f t="shared" si="0"/>
        <v>7790.409</v>
      </c>
      <c r="F12" s="21">
        <f t="shared" si="1"/>
        <v>201.7457425103262</v>
      </c>
      <c r="G12" s="21">
        <f t="shared" si="2"/>
        <v>396.85100000000057</v>
      </c>
      <c r="H12" s="21">
        <f t="shared" si="3"/>
        <v>102.63683115951179</v>
      </c>
      <c r="I12" s="18"/>
      <c r="J12" s="22">
        <v>18766.1</v>
      </c>
      <c r="O12" s="27"/>
    </row>
    <row r="13" spans="1:10" ht="15" customHeight="1">
      <c r="A13" s="20" t="s">
        <v>26</v>
      </c>
      <c r="B13" s="34"/>
      <c r="C13" s="35"/>
      <c r="D13" s="34"/>
      <c r="E13" s="21"/>
      <c r="F13" s="21"/>
      <c r="G13" s="21"/>
      <c r="H13" s="21"/>
      <c r="I13" s="18"/>
      <c r="J13" s="22"/>
    </row>
    <row r="14" spans="1:10" ht="15" customHeight="1">
      <c r="A14" s="23" t="s">
        <v>27</v>
      </c>
      <c r="B14" s="34">
        <v>7656.742</v>
      </c>
      <c r="C14" s="35">
        <v>15050.3</v>
      </c>
      <c r="D14" s="34">
        <v>15447.151</v>
      </c>
      <c r="E14" s="21">
        <f t="shared" si="0"/>
        <v>7790.409</v>
      </c>
      <c r="F14" s="21">
        <f t="shared" si="1"/>
        <v>201.7457425103262</v>
      </c>
      <c r="G14" s="21">
        <f t="shared" si="2"/>
        <v>396.85100000000057</v>
      </c>
      <c r="H14" s="21">
        <f t="shared" si="3"/>
        <v>102.63683115951179</v>
      </c>
      <c r="I14" s="18"/>
      <c r="J14" s="22">
        <v>18766.1</v>
      </c>
    </row>
    <row r="15" spans="1:10" ht="15" customHeight="1">
      <c r="A15" s="24" t="s">
        <v>21</v>
      </c>
      <c r="B15" s="34">
        <v>1428.661</v>
      </c>
      <c r="C15" s="35">
        <v>1407.028</v>
      </c>
      <c r="D15" s="34">
        <v>1407.906</v>
      </c>
      <c r="E15" s="21">
        <f t="shared" si="0"/>
        <v>-20.75500000000011</v>
      </c>
      <c r="F15" s="21">
        <f t="shared" si="1"/>
        <v>98.54724108798378</v>
      </c>
      <c r="G15" s="21">
        <f t="shared" si="2"/>
        <v>0.8779999999999291</v>
      </c>
      <c r="H15" s="21">
        <f t="shared" si="3"/>
        <v>100.06240103253099</v>
      </c>
      <c r="I15" s="18"/>
      <c r="J15" s="22">
        <v>2861.1</v>
      </c>
    </row>
    <row r="16" spans="1:11" ht="15" customHeight="1">
      <c r="A16" s="25" t="s">
        <v>29</v>
      </c>
      <c r="B16" s="36">
        <f>B9+B10+B11+B12+B15</f>
        <v>62179.341</v>
      </c>
      <c r="C16" s="26">
        <f>C9+C10+C11+C12+C15</f>
        <v>62937.37500000001</v>
      </c>
      <c r="D16" s="36">
        <f>D9+D10+D11+D12+D15</f>
        <v>63788.346999999994</v>
      </c>
      <c r="E16" s="26">
        <f t="shared" si="0"/>
        <v>1609.005999999994</v>
      </c>
      <c r="F16" s="26">
        <f t="shared" si="1"/>
        <v>102.58768583603997</v>
      </c>
      <c r="G16" s="26">
        <f t="shared" si="2"/>
        <v>850.971999999987</v>
      </c>
      <c r="H16" s="26">
        <f t="shared" si="3"/>
        <v>101.3520932514265</v>
      </c>
      <c r="I16" s="18"/>
      <c r="J16" s="26">
        <f>J9+J10+J11+J12+J15</f>
        <v>124250.5</v>
      </c>
      <c r="K16" s="5"/>
    </row>
    <row r="17" spans="1:10" ht="25.5" customHeight="1">
      <c r="A17" s="75" t="s">
        <v>22</v>
      </c>
      <c r="B17" s="75"/>
      <c r="C17" s="75"/>
      <c r="D17" s="75"/>
      <c r="E17" s="75"/>
      <c r="F17" s="75"/>
      <c r="G17" s="75"/>
      <c r="H17" s="75"/>
      <c r="I17" s="75"/>
      <c r="J17" s="75"/>
    </row>
    <row r="18" spans="1:10" ht="30.75" customHeight="1">
      <c r="A18" s="15" t="s">
        <v>23</v>
      </c>
      <c r="B18" s="37">
        <v>19885.259</v>
      </c>
      <c r="C18" s="38">
        <v>20368.8</v>
      </c>
      <c r="D18" s="37">
        <v>17903.219</v>
      </c>
      <c r="E18" s="14">
        <f>D18-B18</f>
        <v>-1982.0399999999972</v>
      </c>
      <c r="F18" s="14">
        <f>D18*100/B18</f>
        <v>90.03261662319814</v>
      </c>
      <c r="G18" s="14">
        <f>D18-C18</f>
        <v>-2465.5809999999983</v>
      </c>
      <c r="H18" s="14">
        <f>D18*100/C18</f>
        <v>87.8953055653745</v>
      </c>
      <c r="J18" s="38">
        <v>44905.27</v>
      </c>
    </row>
    <row r="19" spans="1:10" ht="15" customHeight="1">
      <c r="A19" s="2" t="s">
        <v>24</v>
      </c>
      <c r="B19" s="39">
        <v>248.447</v>
      </c>
      <c r="C19" s="40">
        <v>166.492</v>
      </c>
      <c r="D19" s="39">
        <v>156.009</v>
      </c>
      <c r="E19" s="4">
        <f aca="true" t="shared" si="4" ref="E19:E26">D19-B19</f>
        <v>-92.43800000000002</v>
      </c>
      <c r="F19" s="4">
        <f aca="true" t="shared" si="5" ref="F19:F26">D19*100/B19</f>
        <v>62.79367430478129</v>
      </c>
      <c r="G19" s="4">
        <f aca="true" t="shared" si="6" ref="G19:G26">D19-C19</f>
        <v>-10.483000000000004</v>
      </c>
      <c r="H19" s="4">
        <f>D19*100/C19</f>
        <v>93.7036013742402</v>
      </c>
      <c r="J19" s="40">
        <v>591.3</v>
      </c>
    </row>
    <row r="20" spans="1:10" ht="24.75" customHeight="1">
      <c r="A20" s="2" t="s">
        <v>4</v>
      </c>
      <c r="B20" s="39">
        <v>1420.862</v>
      </c>
      <c r="C20" s="40">
        <v>285</v>
      </c>
      <c r="D20" s="39">
        <v>476.342</v>
      </c>
      <c r="E20" s="4">
        <f t="shared" si="4"/>
        <v>-944.5200000000001</v>
      </c>
      <c r="F20" s="4">
        <f t="shared" si="5"/>
        <v>33.524860260883884</v>
      </c>
      <c r="G20" s="4">
        <f t="shared" si="6"/>
        <v>191.34199999999998</v>
      </c>
      <c r="H20" s="4">
        <v>0</v>
      </c>
      <c r="J20" s="40">
        <v>2300</v>
      </c>
    </row>
    <row r="21" spans="1:10" ht="27.75" customHeight="1">
      <c r="A21" s="2" t="s">
        <v>44</v>
      </c>
      <c r="B21" s="39">
        <v>59.04</v>
      </c>
      <c r="C21" s="40">
        <v>0</v>
      </c>
      <c r="D21" s="39">
        <v>470.206</v>
      </c>
      <c r="E21" s="4">
        <f>D21-B21</f>
        <v>411.166</v>
      </c>
      <c r="F21" s="4">
        <v>0</v>
      </c>
      <c r="G21" s="4">
        <f>D21-C21</f>
        <v>470.206</v>
      </c>
      <c r="H21" s="4">
        <v>0</v>
      </c>
      <c r="J21" s="40">
        <v>0</v>
      </c>
    </row>
    <row r="22" spans="1:10" ht="15" customHeight="1">
      <c r="A22" s="2" t="s">
        <v>5</v>
      </c>
      <c r="B22" s="39">
        <v>1206.346</v>
      </c>
      <c r="C22" s="40">
        <v>557.1</v>
      </c>
      <c r="D22" s="39">
        <v>499.221</v>
      </c>
      <c r="E22" s="4">
        <f t="shared" si="4"/>
        <v>-707.125</v>
      </c>
      <c r="F22" s="4">
        <f t="shared" si="5"/>
        <v>41.38290341245381</v>
      </c>
      <c r="G22" s="4">
        <f t="shared" si="6"/>
        <v>-57.87900000000002</v>
      </c>
      <c r="H22" s="4">
        <f>D22*100/C22</f>
        <v>89.61066235864297</v>
      </c>
      <c r="J22" s="40">
        <v>630</v>
      </c>
    </row>
    <row r="23" spans="1:10" ht="15" customHeight="1">
      <c r="A23" s="2" t="s">
        <v>30</v>
      </c>
      <c r="B23" s="39">
        <v>112.25</v>
      </c>
      <c r="C23" s="40">
        <v>44.33</v>
      </c>
      <c r="D23" s="39">
        <v>0.127</v>
      </c>
      <c r="E23" s="4">
        <f t="shared" si="4"/>
        <v>-112.123</v>
      </c>
      <c r="F23" s="4">
        <f t="shared" si="5"/>
        <v>0.11314031180400891</v>
      </c>
      <c r="G23" s="4">
        <f t="shared" si="6"/>
        <v>-44.202999999999996</v>
      </c>
      <c r="H23" s="4">
        <v>0</v>
      </c>
      <c r="J23" s="40">
        <v>112</v>
      </c>
    </row>
    <row r="24" spans="1:10" ht="15" customHeight="1">
      <c r="A24" s="10" t="s">
        <v>31</v>
      </c>
      <c r="B24" s="41">
        <f>B18+B19+B20+B22+B23+B21</f>
        <v>22932.204</v>
      </c>
      <c r="C24" s="41">
        <f>C18+C19+C20+C22+C23</f>
        <v>21421.721999999998</v>
      </c>
      <c r="D24" s="41">
        <f>D18+D19+D20+D22+D23+D21</f>
        <v>19505.124</v>
      </c>
      <c r="E24" s="6">
        <f>D24-B24</f>
        <v>-3427.0800000000017</v>
      </c>
      <c r="F24" s="6">
        <f>D24*100/B24</f>
        <v>85.05560128455161</v>
      </c>
      <c r="G24" s="6">
        <f>D24-C24</f>
        <v>-1916.5979999999981</v>
      </c>
      <c r="H24" s="6">
        <f>D24*100/C24</f>
        <v>91.05301618609373</v>
      </c>
      <c r="J24" s="6">
        <f>J18+J19+J20+J22+J23</f>
        <v>48538.57</v>
      </c>
    </row>
    <row r="25" spans="1:10" ht="15" customHeight="1">
      <c r="A25" s="3"/>
      <c r="B25" s="41"/>
      <c r="C25" s="41"/>
      <c r="D25" s="41"/>
      <c r="E25" s="6"/>
      <c r="F25" s="6"/>
      <c r="G25" s="6"/>
      <c r="H25" s="6"/>
      <c r="J25" s="9"/>
    </row>
    <row r="26" spans="1:10" ht="40.5" customHeight="1">
      <c r="A26" s="11" t="s">
        <v>32</v>
      </c>
      <c r="B26" s="42">
        <f>B16+B24</f>
        <v>85111.545</v>
      </c>
      <c r="C26" s="42">
        <f>C16+C24</f>
        <v>84359.09700000001</v>
      </c>
      <c r="D26" s="42">
        <f>D16+D24</f>
        <v>83293.47099999999</v>
      </c>
      <c r="E26" s="12">
        <f t="shared" si="4"/>
        <v>-1818.0740000000078</v>
      </c>
      <c r="F26" s="12">
        <f t="shared" si="5"/>
        <v>97.86389261292342</v>
      </c>
      <c r="G26" s="12">
        <f t="shared" si="6"/>
        <v>-1065.6260000000184</v>
      </c>
      <c r="H26" s="12">
        <f>D26*100/C26</f>
        <v>98.7367977634943</v>
      </c>
      <c r="J26" s="12">
        <f>J16+J24</f>
        <v>172789.07</v>
      </c>
    </row>
    <row r="27" spans="1:8" ht="43.5" customHeight="1">
      <c r="A27" s="64" t="s">
        <v>19</v>
      </c>
      <c r="B27" s="65"/>
      <c r="C27" s="65"/>
      <c r="D27" s="65"/>
      <c r="E27" s="65"/>
      <c r="F27" s="65"/>
      <c r="G27" s="65"/>
      <c r="H27" s="65"/>
    </row>
    <row r="28" spans="1:10" ht="43.5" customHeight="1">
      <c r="A28" s="67" t="s">
        <v>0</v>
      </c>
      <c r="B28" s="67" t="s">
        <v>60</v>
      </c>
      <c r="C28" s="67" t="s">
        <v>56</v>
      </c>
      <c r="D28" s="67" t="s">
        <v>57</v>
      </c>
      <c r="E28" s="66" t="s">
        <v>61</v>
      </c>
      <c r="F28" s="66"/>
      <c r="G28" s="66" t="s">
        <v>62</v>
      </c>
      <c r="H28" s="66"/>
      <c r="I28" s="46"/>
      <c r="J28" s="67" t="s">
        <v>53</v>
      </c>
    </row>
    <row r="29" spans="1:10" ht="34.5" customHeight="1">
      <c r="A29" s="80"/>
      <c r="B29" s="68"/>
      <c r="C29" s="82"/>
      <c r="D29" s="82"/>
      <c r="E29" s="62" t="s">
        <v>47</v>
      </c>
      <c r="F29" s="63" t="s">
        <v>1</v>
      </c>
      <c r="G29" s="62" t="s">
        <v>47</v>
      </c>
      <c r="H29" s="63" t="s">
        <v>1</v>
      </c>
      <c r="I29" s="46"/>
      <c r="J29" s="81"/>
    </row>
    <row r="30" spans="1:10" ht="15" customHeight="1">
      <c r="A30" s="47" t="s">
        <v>6</v>
      </c>
      <c r="B30" s="48">
        <v>23008</v>
      </c>
      <c r="C30" s="29">
        <f aca="true" t="shared" si="7" ref="C30:C39">J30*50/100</f>
        <v>30515.670999999995</v>
      </c>
      <c r="D30" s="49">
        <v>22994.726</v>
      </c>
      <c r="E30" s="50">
        <f>D30-B30</f>
        <v>-13.274000000001251</v>
      </c>
      <c r="F30" s="50">
        <f>D30/B30*100</f>
        <v>99.94230702364393</v>
      </c>
      <c r="G30" s="50">
        <f>D30-C30</f>
        <v>-7520.944999999996</v>
      </c>
      <c r="H30" s="50">
        <f>D30/C30*100</f>
        <v>75.35382721880833</v>
      </c>
      <c r="I30" s="59"/>
      <c r="J30" s="51">
        <v>61031.342</v>
      </c>
    </row>
    <row r="31" spans="1:10" ht="15" customHeight="1">
      <c r="A31" s="47" t="s">
        <v>7</v>
      </c>
      <c r="B31" s="48">
        <v>412</v>
      </c>
      <c r="C31" s="29">
        <f t="shared" si="7"/>
        <v>0</v>
      </c>
      <c r="D31" s="49">
        <v>0</v>
      </c>
      <c r="E31" s="50">
        <f aca="true" t="shared" si="8" ref="E31:E42">D31-B31</f>
        <v>-412</v>
      </c>
      <c r="F31" s="50">
        <v>0</v>
      </c>
      <c r="G31" s="50">
        <f aca="true" t="shared" si="9" ref="G31:G41">D31-C31</f>
        <v>0</v>
      </c>
      <c r="H31" s="50">
        <v>0</v>
      </c>
      <c r="I31" s="59"/>
      <c r="J31" s="51">
        <v>0</v>
      </c>
    </row>
    <row r="32" spans="1:10" ht="27" customHeight="1">
      <c r="A32" s="47" t="s">
        <v>8</v>
      </c>
      <c r="B32" s="48">
        <v>523.7</v>
      </c>
      <c r="C32" s="29">
        <f t="shared" si="7"/>
        <v>1279.4</v>
      </c>
      <c r="D32" s="49">
        <v>730.777</v>
      </c>
      <c r="E32" s="50">
        <f t="shared" si="8"/>
        <v>207.077</v>
      </c>
      <c r="F32" s="50">
        <f aca="true" t="shared" si="10" ref="F32:F42">D32/B32*100</f>
        <v>139.54114951308</v>
      </c>
      <c r="G32" s="50">
        <f t="shared" si="9"/>
        <v>-548.623</v>
      </c>
      <c r="H32" s="50">
        <f aca="true" t="shared" si="11" ref="H32:H41">D32/C32*100</f>
        <v>57.118727528529</v>
      </c>
      <c r="I32" s="59"/>
      <c r="J32" s="51">
        <v>2558.8</v>
      </c>
    </row>
    <row r="33" spans="1:10" ht="15" customHeight="1">
      <c r="A33" s="47" t="s">
        <v>9</v>
      </c>
      <c r="B33" s="48">
        <v>712.6</v>
      </c>
      <c r="C33" s="29">
        <f t="shared" si="7"/>
        <v>965.35</v>
      </c>
      <c r="D33" s="49">
        <v>256.382</v>
      </c>
      <c r="E33" s="50">
        <f t="shared" si="8"/>
        <v>-456.218</v>
      </c>
      <c r="F33" s="50">
        <f t="shared" si="10"/>
        <v>35.97838899803536</v>
      </c>
      <c r="G33" s="50">
        <f t="shared" si="9"/>
        <v>-708.9680000000001</v>
      </c>
      <c r="H33" s="50">
        <f t="shared" si="11"/>
        <v>26.558450302998914</v>
      </c>
      <c r="I33" s="59"/>
      <c r="J33" s="51">
        <v>1930.7</v>
      </c>
    </row>
    <row r="34" spans="1:10" ht="15" customHeight="1">
      <c r="A34" s="47" t="s">
        <v>10</v>
      </c>
      <c r="B34" s="48">
        <v>4151.9</v>
      </c>
      <c r="C34" s="29">
        <f t="shared" si="7"/>
        <v>18958.497</v>
      </c>
      <c r="D34" s="51">
        <v>24581.245</v>
      </c>
      <c r="E34" s="50">
        <f t="shared" si="8"/>
        <v>20429.345</v>
      </c>
      <c r="F34" s="50">
        <v>0</v>
      </c>
      <c r="G34" s="50">
        <f t="shared" si="9"/>
        <v>5622.748</v>
      </c>
      <c r="H34" s="50">
        <v>0</v>
      </c>
      <c r="I34" s="59"/>
      <c r="J34" s="51">
        <v>37916.994</v>
      </c>
    </row>
    <row r="35" spans="1:10" ht="15" customHeight="1">
      <c r="A35" s="47" t="s">
        <v>11</v>
      </c>
      <c r="B35" s="48">
        <v>216934.1</v>
      </c>
      <c r="C35" s="29">
        <f t="shared" si="7"/>
        <v>225556.15949999998</v>
      </c>
      <c r="D35" s="49">
        <v>216387.224</v>
      </c>
      <c r="E35" s="50">
        <f t="shared" si="8"/>
        <v>-546.8760000000184</v>
      </c>
      <c r="F35" s="50">
        <f t="shared" si="10"/>
        <v>99.74790685281843</v>
      </c>
      <c r="G35" s="50">
        <f t="shared" si="9"/>
        <v>-9168.935499999992</v>
      </c>
      <c r="H35" s="50">
        <f t="shared" si="11"/>
        <v>95.93496558891357</v>
      </c>
      <c r="I35" s="59"/>
      <c r="J35" s="51">
        <v>451112.319</v>
      </c>
    </row>
    <row r="36" spans="1:10" ht="15" customHeight="1">
      <c r="A36" s="47" t="s">
        <v>12</v>
      </c>
      <c r="B36" s="48">
        <v>29396.9</v>
      </c>
      <c r="C36" s="29">
        <f t="shared" si="7"/>
        <v>43136.75</v>
      </c>
      <c r="D36" s="49">
        <v>48657.192</v>
      </c>
      <c r="E36" s="50">
        <f t="shared" si="8"/>
        <v>19260.292</v>
      </c>
      <c r="F36" s="50">
        <f t="shared" si="10"/>
        <v>165.51810565059583</v>
      </c>
      <c r="G36" s="50">
        <f t="shared" si="9"/>
        <v>5520.442000000003</v>
      </c>
      <c r="H36" s="50">
        <f t="shared" si="11"/>
        <v>112.79753806209322</v>
      </c>
      <c r="I36" s="59"/>
      <c r="J36" s="51">
        <v>86273.5</v>
      </c>
    </row>
    <row r="37" spans="1:10" ht="15" customHeight="1">
      <c r="A37" s="47" t="s">
        <v>13</v>
      </c>
      <c r="B37" s="48">
        <v>18717.6</v>
      </c>
      <c r="C37" s="29">
        <f t="shared" si="7"/>
        <v>16446.684</v>
      </c>
      <c r="D37" s="49">
        <v>14039.504</v>
      </c>
      <c r="E37" s="50">
        <f t="shared" si="8"/>
        <v>-4678.095999999998</v>
      </c>
      <c r="F37" s="50">
        <f t="shared" si="10"/>
        <v>75.00696670513315</v>
      </c>
      <c r="G37" s="50">
        <f t="shared" si="9"/>
        <v>-2407.1800000000003</v>
      </c>
      <c r="H37" s="50">
        <f t="shared" si="11"/>
        <v>85.36373654409606</v>
      </c>
      <c r="I37" s="59"/>
      <c r="J37" s="51">
        <v>32893.368</v>
      </c>
    </row>
    <row r="38" spans="1:10" ht="15" customHeight="1">
      <c r="A38" s="47" t="s">
        <v>14</v>
      </c>
      <c r="B38" s="48">
        <v>279.2</v>
      </c>
      <c r="C38" s="29">
        <f t="shared" si="7"/>
        <v>29094.25</v>
      </c>
      <c r="D38" s="49">
        <v>2190.871</v>
      </c>
      <c r="E38" s="50">
        <f t="shared" si="8"/>
        <v>1911.671</v>
      </c>
      <c r="F38" s="50">
        <f t="shared" si="10"/>
        <v>784.6959169054442</v>
      </c>
      <c r="G38" s="50">
        <f t="shared" si="9"/>
        <v>-26903.379</v>
      </c>
      <c r="H38" s="50">
        <f t="shared" si="11"/>
        <v>7.530254259862344</v>
      </c>
      <c r="I38" s="59"/>
      <c r="J38" s="51">
        <v>58188.5</v>
      </c>
    </row>
    <row r="39" spans="1:10" ht="13.5" customHeight="1">
      <c r="A39" s="52" t="s">
        <v>15</v>
      </c>
      <c r="B39" s="48">
        <v>1162.1</v>
      </c>
      <c r="C39" s="29">
        <f t="shared" si="7"/>
        <v>1465</v>
      </c>
      <c r="D39" s="49">
        <v>1198.587</v>
      </c>
      <c r="E39" s="50">
        <f t="shared" si="8"/>
        <v>36.48700000000008</v>
      </c>
      <c r="F39" s="50">
        <f t="shared" si="10"/>
        <v>103.13974700972379</v>
      </c>
      <c r="G39" s="50">
        <f t="shared" si="9"/>
        <v>-266.413</v>
      </c>
      <c r="H39" s="50">
        <f t="shared" si="11"/>
        <v>81.81481228668942</v>
      </c>
      <c r="I39" s="59"/>
      <c r="J39" s="51">
        <v>2930</v>
      </c>
    </row>
    <row r="40" spans="1:10" ht="0.75" customHeight="1" hidden="1">
      <c r="A40" s="47" t="s">
        <v>16</v>
      </c>
      <c r="B40" s="48">
        <v>0</v>
      </c>
      <c r="C40" s="29">
        <f>J40*25/100</f>
        <v>0</v>
      </c>
      <c r="D40" s="49">
        <v>0</v>
      </c>
      <c r="E40" s="50">
        <f t="shared" si="8"/>
        <v>0</v>
      </c>
      <c r="F40" s="50">
        <v>0</v>
      </c>
      <c r="G40" s="50">
        <f t="shared" si="9"/>
        <v>0</v>
      </c>
      <c r="H40" s="50" t="e">
        <f t="shared" si="11"/>
        <v>#DIV/0!</v>
      </c>
      <c r="I40" s="59"/>
      <c r="J40" s="51">
        <v>0</v>
      </c>
    </row>
    <row r="41" spans="1:10" ht="15" customHeight="1">
      <c r="A41" s="47" t="s">
        <v>17</v>
      </c>
      <c r="B41" s="48">
        <v>4470.8</v>
      </c>
      <c r="C41" s="29">
        <f>J41*50/100</f>
        <v>3214.4</v>
      </c>
      <c r="D41" s="53">
        <v>3214.554</v>
      </c>
      <c r="E41" s="50">
        <f t="shared" si="8"/>
        <v>-1256.246</v>
      </c>
      <c r="F41" s="50">
        <f t="shared" si="10"/>
        <v>71.90109152724344</v>
      </c>
      <c r="G41" s="50">
        <f t="shared" si="9"/>
        <v>0.15399999999999636</v>
      </c>
      <c r="H41" s="50">
        <f t="shared" si="11"/>
        <v>100.00479094076655</v>
      </c>
      <c r="I41" s="59"/>
      <c r="J41" s="54">
        <v>6428.8</v>
      </c>
    </row>
    <row r="42" spans="1:10" ht="15" customHeight="1">
      <c r="A42" s="55" t="s">
        <v>18</v>
      </c>
      <c r="B42" s="43">
        <f>B30+B31+B32+B33+B34+B35+B36+B37+B38+B39+B40+B41</f>
        <v>299768.89999999997</v>
      </c>
      <c r="C42" s="43">
        <f>SUM(C30:C41)</f>
        <v>370632.1615</v>
      </c>
      <c r="D42" s="43">
        <f>D30+D31+D32+D33+D34+D35+D36+D37+D38+D39+D40+D41</f>
        <v>334251.062</v>
      </c>
      <c r="E42" s="45">
        <f t="shared" si="8"/>
        <v>34482.16200000001</v>
      </c>
      <c r="F42" s="45">
        <f t="shared" si="10"/>
        <v>111.50291507891579</v>
      </c>
      <c r="G42" s="45">
        <f>D42-C42</f>
        <v>-36381.09950000001</v>
      </c>
      <c r="H42" s="43">
        <f>D42*100/C42</f>
        <v>90.18404140839785</v>
      </c>
      <c r="I42" s="60"/>
      <c r="J42" s="45">
        <f>J30+J31+J32+J33+J34+J35+J36+J37+J38+J39+J40+J41</f>
        <v>741264.3230000001</v>
      </c>
    </row>
    <row r="43" spans="1:10" ht="26.25" customHeight="1">
      <c r="A43" s="78" t="s">
        <v>34</v>
      </c>
      <c r="B43" s="79"/>
      <c r="C43" s="79"/>
      <c r="D43" s="79"/>
      <c r="E43" s="79"/>
      <c r="F43" s="79"/>
      <c r="G43" s="79"/>
      <c r="H43" s="79"/>
      <c r="I43" s="46"/>
      <c r="J43" s="56"/>
    </row>
    <row r="44" spans="1:10" ht="28.5" customHeight="1">
      <c r="A44" s="47" t="s">
        <v>35</v>
      </c>
      <c r="B44" s="44">
        <v>37186.5</v>
      </c>
      <c r="C44" s="44">
        <f>J44*50/100</f>
        <v>83419.0525</v>
      </c>
      <c r="D44" s="44">
        <v>52558.999</v>
      </c>
      <c r="E44" s="29">
        <f>D44-B44</f>
        <v>15372.499000000003</v>
      </c>
      <c r="F44" s="29">
        <f>D44*100/B44</f>
        <v>141.33892407190783</v>
      </c>
      <c r="G44" s="29">
        <f>D44-C44</f>
        <v>-30860.0535</v>
      </c>
      <c r="H44" s="29">
        <f>D44*100/C44</f>
        <v>63.005988949586786</v>
      </c>
      <c r="I44" s="30">
        <v>2739051300</v>
      </c>
      <c r="J44" s="57">
        <v>166838.105</v>
      </c>
    </row>
    <row r="45" spans="1:10" ht="36.75" customHeight="1">
      <c r="A45" s="47" t="s">
        <v>36</v>
      </c>
      <c r="B45" s="44">
        <v>7147.5</v>
      </c>
      <c r="C45" s="44">
        <f>J45*50/100</f>
        <v>8182.65</v>
      </c>
      <c r="D45" s="44">
        <v>5917.514</v>
      </c>
      <c r="E45" s="29">
        <f aca="true" t="shared" si="12" ref="E45:E54">D45-B45</f>
        <v>-1229.9859999999999</v>
      </c>
      <c r="F45" s="29">
        <f aca="true" t="shared" si="13" ref="F45:F55">D45*100/B45</f>
        <v>82.79138160195873</v>
      </c>
      <c r="G45" s="29">
        <f aca="true" t="shared" si="14" ref="G45:G55">D45-C45</f>
        <v>-2265.1359999999995</v>
      </c>
      <c r="H45" s="29">
        <f aca="true" t="shared" si="15" ref="H45:H55">D45*100/C45</f>
        <v>72.31781879953317</v>
      </c>
      <c r="I45" s="30">
        <v>330523000</v>
      </c>
      <c r="J45" s="57">
        <v>16365.3</v>
      </c>
    </row>
    <row r="46" spans="1:10" ht="30.75" customHeight="1">
      <c r="A46" s="47" t="s">
        <v>37</v>
      </c>
      <c r="B46" s="44">
        <v>30668.5</v>
      </c>
      <c r="C46" s="44">
        <f>J46*50/100</f>
        <v>43600.65150000001</v>
      </c>
      <c r="D46" s="44">
        <v>50338.127</v>
      </c>
      <c r="E46" s="29">
        <f t="shared" si="12"/>
        <v>19669.627</v>
      </c>
      <c r="F46" s="29">
        <f t="shared" si="13"/>
        <v>164.13625381091347</v>
      </c>
      <c r="G46" s="29">
        <f t="shared" si="14"/>
        <v>6737.475499999993</v>
      </c>
      <c r="H46" s="29">
        <f t="shared" si="15"/>
        <v>115.45269455434627</v>
      </c>
      <c r="I46" s="30">
        <v>3204053322.2</v>
      </c>
      <c r="J46" s="57">
        <v>87201.303</v>
      </c>
    </row>
    <row r="47" spans="1:10" ht="35.25" customHeight="1">
      <c r="A47" s="47" t="s">
        <v>38</v>
      </c>
      <c r="B47" s="44">
        <v>209034.8</v>
      </c>
      <c r="C47" s="44">
        <f>J47*50/100</f>
        <v>217489.69450000004</v>
      </c>
      <c r="D47" s="44">
        <v>208614.72</v>
      </c>
      <c r="E47" s="29">
        <f t="shared" si="12"/>
        <v>-420.0799999999872</v>
      </c>
      <c r="F47" s="29">
        <f t="shared" si="13"/>
        <v>99.79903824626331</v>
      </c>
      <c r="G47" s="29">
        <f t="shared" si="14"/>
        <v>-8874.97450000004</v>
      </c>
      <c r="H47" s="29">
        <f t="shared" si="15"/>
        <v>95.9193586066672</v>
      </c>
      <c r="I47" s="30">
        <v>612738300</v>
      </c>
      <c r="J47" s="57">
        <v>434979.389</v>
      </c>
    </row>
    <row r="48" spans="1:10" ht="15" customHeight="1">
      <c r="A48" s="47" t="s">
        <v>39</v>
      </c>
      <c r="B48" s="44">
        <v>1780.2</v>
      </c>
      <c r="C48" s="44">
        <f>J48*50/100</f>
        <v>1816.2</v>
      </c>
      <c r="D48" s="44">
        <v>1741.22</v>
      </c>
      <c r="E48" s="29">
        <f t="shared" si="12"/>
        <v>-38.98000000000002</v>
      </c>
      <c r="F48" s="29">
        <f t="shared" si="13"/>
        <v>97.81035838669813</v>
      </c>
      <c r="G48" s="29">
        <f t="shared" si="14"/>
        <v>-74.98000000000002</v>
      </c>
      <c r="H48" s="29">
        <f t="shared" si="15"/>
        <v>95.87160004404801</v>
      </c>
      <c r="I48" s="30">
        <v>545110882.56</v>
      </c>
      <c r="J48" s="57">
        <v>3632.4</v>
      </c>
    </row>
    <row r="49" spans="1:10" ht="17.25" customHeight="1">
      <c r="A49" s="47" t="s">
        <v>40</v>
      </c>
      <c r="B49" s="44">
        <v>1011.9</v>
      </c>
      <c r="C49" s="44">
        <f>J49*50/100</f>
        <v>1100.9</v>
      </c>
      <c r="D49" s="44">
        <v>1111.282</v>
      </c>
      <c r="E49" s="29">
        <f t="shared" si="12"/>
        <v>99.38199999999995</v>
      </c>
      <c r="F49" s="29">
        <f t="shared" si="13"/>
        <v>109.82132621800574</v>
      </c>
      <c r="G49" s="29">
        <f t="shared" si="14"/>
        <v>10.381999999999834</v>
      </c>
      <c r="H49" s="29">
        <f t="shared" si="15"/>
        <v>100.9430465982378</v>
      </c>
      <c r="I49" s="30">
        <v>2224660000.94</v>
      </c>
      <c r="J49" s="57">
        <v>2201.8</v>
      </c>
    </row>
    <row r="50" spans="1:10" ht="32.25" customHeight="1">
      <c r="A50" s="47" t="s">
        <v>41</v>
      </c>
      <c r="B50" s="44">
        <v>523.7</v>
      </c>
      <c r="C50" s="44">
        <f>J50*50/100</f>
        <v>759.4</v>
      </c>
      <c r="D50" s="44">
        <v>730.777</v>
      </c>
      <c r="E50" s="29">
        <f t="shared" si="12"/>
        <v>207.077</v>
      </c>
      <c r="F50" s="29">
        <f t="shared" si="13"/>
        <v>139.54114951308003</v>
      </c>
      <c r="G50" s="29">
        <f t="shared" si="14"/>
        <v>-28.622999999999934</v>
      </c>
      <c r="H50" s="29">
        <f t="shared" si="15"/>
        <v>96.23084013695025</v>
      </c>
      <c r="I50" s="30">
        <v>275157600</v>
      </c>
      <c r="J50" s="57">
        <v>1518.8</v>
      </c>
    </row>
    <row r="51" spans="1:10" ht="45.75" customHeight="1">
      <c r="A51" s="47" t="s">
        <v>48</v>
      </c>
      <c r="B51" s="44">
        <v>7140.8</v>
      </c>
      <c r="C51" s="44">
        <f>J51*50/100</f>
        <v>7360.648499999999</v>
      </c>
      <c r="D51" s="44">
        <v>6851.786</v>
      </c>
      <c r="E51" s="29">
        <f>D51-B51</f>
        <v>-289.0140000000001</v>
      </c>
      <c r="F51" s="29">
        <f t="shared" si="13"/>
        <v>95.95263835984763</v>
      </c>
      <c r="G51" s="29">
        <f t="shared" si="14"/>
        <v>-508.8624999999993</v>
      </c>
      <c r="H51" s="29">
        <f t="shared" si="15"/>
        <v>93.08671647613659</v>
      </c>
      <c r="I51" s="30"/>
      <c r="J51" s="57">
        <v>14721.297</v>
      </c>
    </row>
    <row r="52" spans="1:10" ht="39" customHeight="1">
      <c r="A52" s="47" t="s">
        <v>51</v>
      </c>
      <c r="B52" s="44">
        <v>1084</v>
      </c>
      <c r="C52" s="44">
        <f>J52*50/100</f>
        <v>1708</v>
      </c>
      <c r="D52" s="44">
        <v>1432.939</v>
      </c>
      <c r="E52" s="29">
        <f t="shared" si="12"/>
        <v>348.9390000000001</v>
      </c>
      <c r="F52" s="29">
        <f t="shared" si="13"/>
        <v>132.1899446494465</v>
      </c>
      <c r="G52" s="29">
        <f t="shared" si="14"/>
        <v>-275.0609999999999</v>
      </c>
      <c r="H52" s="29">
        <f t="shared" si="15"/>
        <v>83.89572599531616</v>
      </c>
      <c r="I52" s="30">
        <v>205713392.64</v>
      </c>
      <c r="J52" s="57">
        <v>3416</v>
      </c>
    </row>
    <row r="53" spans="1:10" ht="43.5" customHeight="1">
      <c r="A53" s="47" t="s">
        <v>42</v>
      </c>
      <c r="B53" s="44">
        <v>674.4</v>
      </c>
      <c r="C53" s="44">
        <f>J53*50/100</f>
        <v>664.55</v>
      </c>
      <c r="D53" s="44">
        <v>618.386</v>
      </c>
      <c r="E53" s="29">
        <f t="shared" si="12"/>
        <v>-56.01400000000001</v>
      </c>
      <c r="F53" s="29">
        <f t="shared" si="13"/>
        <v>91.69424673784104</v>
      </c>
      <c r="G53" s="29">
        <f t="shared" si="14"/>
        <v>-46.16399999999999</v>
      </c>
      <c r="H53" s="29">
        <f t="shared" si="15"/>
        <v>93.05334436836958</v>
      </c>
      <c r="I53" s="30">
        <v>20315900</v>
      </c>
      <c r="J53" s="57">
        <v>1329.1</v>
      </c>
    </row>
    <row r="54" spans="1:10" ht="42.75" customHeight="1">
      <c r="A54" s="47" t="s">
        <v>43</v>
      </c>
      <c r="B54" s="61">
        <v>3516.5</v>
      </c>
      <c r="C54" s="44">
        <f>J54*50/100</f>
        <v>4530.415</v>
      </c>
      <c r="D54" s="58">
        <v>4335.313</v>
      </c>
      <c r="E54" s="29">
        <f t="shared" si="12"/>
        <v>818.8130000000001</v>
      </c>
      <c r="F54" s="29">
        <f t="shared" si="13"/>
        <v>123.28488553959903</v>
      </c>
      <c r="G54" s="29">
        <f>D54-C54</f>
        <v>-195.10199999999986</v>
      </c>
      <c r="H54" s="29">
        <f t="shared" si="15"/>
        <v>95.69350710696482</v>
      </c>
      <c r="I54" s="31"/>
      <c r="J54" s="57">
        <v>9060.83</v>
      </c>
    </row>
    <row r="55" spans="1:10" ht="15" customHeight="1">
      <c r="A55" s="3" t="s">
        <v>18</v>
      </c>
      <c r="B55" s="43">
        <f>SUM(B44:B54)</f>
        <v>299768.80000000005</v>
      </c>
      <c r="C55" s="43">
        <f>SUM(C44:C54)</f>
        <v>370632.16200000007</v>
      </c>
      <c r="D55" s="43">
        <f>SUM(D44:D54)</f>
        <v>334251.063</v>
      </c>
      <c r="E55" s="6">
        <f>D55-B55</f>
        <v>34482.26299999998</v>
      </c>
      <c r="F55" s="6">
        <f t="shared" si="13"/>
        <v>111.5029526088105</v>
      </c>
      <c r="G55" s="6">
        <f t="shared" si="14"/>
        <v>-36381.099000000046</v>
      </c>
      <c r="H55" s="6">
        <f t="shared" si="15"/>
        <v>90.18404155654467</v>
      </c>
      <c r="J55" s="45">
        <f>J44+J45+J46+J47+J48+J49+J50+J52+J53+J54+J51</f>
        <v>741264.3240000001</v>
      </c>
    </row>
    <row r="56" ht="15" customHeight="1">
      <c r="D56" s="5"/>
    </row>
    <row r="57" spans="2:4" ht="15" customHeight="1">
      <c r="B57" s="5"/>
      <c r="C57" s="5"/>
      <c r="D57" s="5"/>
    </row>
    <row r="59" spans="1:8" ht="42.75" customHeight="1">
      <c r="A59" s="76" t="s">
        <v>50</v>
      </c>
      <c r="B59" s="76"/>
      <c r="G59" s="77" t="s">
        <v>49</v>
      </c>
      <c r="H59" s="77"/>
    </row>
  </sheetData>
  <sheetProtection/>
  <mergeCells count="24">
    <mergeCell ref="D1:H1"/>
    <mergeCell ref="E3:H3"/>
    <mergeCell ref="G2:H2"/>
    <mergeCell ref="D6:D7"/>
    <mergeCell ref="C6:C7"/>
    <mergeCell ref="A4:H4"/>
    <mergeCell ref="A59:B59"/>
    <mergeCell ref="G59:H59"/>
    <mergeCell ref="A43:H43"/>
    <mergeCell ref="A28:A29"/>
    <mergeCell ref="B28:B29"/>
    <mergeCell ref="J28:J29"/>
    <mergeCell ref="D28:D29"/>
    <mergeCell ref="G28:H28"/>
    <mergeCell ref="C28:C29"/>
    <mergeCell ref="A27:H27"/>
    <mergeCell ref="E28:F28"/>
    <mergeCell ref="B6:B7"/>
    <mergeCell ref="A6:A7"/>
    <mergeCell ref="J6:J7"/>
    <mergeCell ref="E6:F6"/>
    <mergeCell ref="G6:H6"/>
    <mergeCell ref="A8:J8"/>
    <mergeCell ref="A17:J17"/>
  </mergeCells>
  <printOptions/>
  <pageMargins left="0.11811023622047245" right="0" top="0.35433070866141736" bottom="0.2362204724409449" header="0.4330708661417323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2017-04-17T06:37:07Z</cp:lastPrinted>
  <dcterms:created xsi:type="dcterms:W3CDTF">2014-09-16T05:33:49Z</dcterms:created>
  <dcterms:modified xsi:type="dcterms:W3CDTF">2020-07-16T09:11:40Z</dcterms:modified>
  <cp:category/>
  <cp:version/>
  <cp:contentType/>
  <cp:contentStatus/>
</cp:coreProperties>
</file>