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100" windowHeight="78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<sst xmlns="http://schemas.openxmlformats.org/spreadsheetml/2006/main" count="71" uniqueCount="62">
  <si>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</si>
  <si>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</si>
  <si>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</si>
  <si>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</si>
  <si>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</si>
  <si>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</si>
  <si>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</si>
  <si>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</si>
  <si>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</si>
  <si>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</si>
  <si>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</si>
  <si>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</si>
  <si>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</si>
  <si>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</si>
  <si>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</si>
  <si>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</si>
  <si>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</si>
  <si>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</si>
  <si>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</si>
  <si>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</si>
  <si>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</si>
  <si>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</si>
  <si>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</si>
  <si>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</si>
  <si>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</si>
  <si>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</si>
  <si>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</si>
  <si>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</si>
  <si>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</si>
  <si>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</si>
  <si>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</si>
  <si>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</si>
  <si>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</si>
  <si>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</si>
  <si>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</si>
  <si>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Администрация МО "Гиагинский район"</t>
  </si>
  <si>
    <t>Управление финансов администрации МО "Гиагинский район"</t>
  </si>
  <si>
    <t>Управление культуры администрации МО "Гиагинский район"</t>
  </si>
  <si>
    <t>Управление образования администрации МО "Гиагинский район"</t>
  </si>
  <si>
    <t>Совет народных депутатов МО "Гиагинский район"</t>
  </si>
  <si>
    <t>Контрольно-счетная палата МО "Гиагинский район"</t>
  </si>
  <si>
    <t>Единая дежурно-диспечерская служба МО "Гиагинский район"</t>
  </si>
  <si>
    <t>Муниципальное казенное учреждение Централизованная образования"Районный методический кабинет" МО "Гиагинский район"</t>
  </si>
  <si>
    <t>Муниципальное казенное учреждение Централизованная бухгалтерия при Управлении образования администрации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</si>
  <si>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</si>
  <si>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</si>
  <si>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</si>
  <si>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</si>
  <si>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</si>
  <si>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Начальник управления финансов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</si>
  <si>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МО "Гиагинский район"</t>
  </si>
  <si>
    <t>Утвержденные бюджетные назначения на 2021 год  тыс.руб.</t>
  </si>
  <si>
    <t>Утвержденные бюджетные назначения на 2021 год                                          тыс.руб.</t>
  </si>
  <si>
    <t>Сведения о фактических поступлениях налоговых и неналоговых доходов и произведенных расходах  бюджета МО "Гиагинский район"                                                                  за  9 месяцев 2021 года</t>
  </si>
  <si>
    <t>Факт                                за 9 мес. 2020 года  тыс.руб.</t>
  </si>
  <si>
    <t>Прогноз        на 9 мес. 2021 года    тыс.руб.</t>
  </si>
  <si>
    <t>Факт                за 9 мес. 2021 года    тыс.руб.</t>
  </si>
  <si>
    <t>Отклонение от факта за 9 мес. 2020 года</t>
  </si>
  <si>
    <t>Отклонение  от прогноза на 9 мес.  2021 года</t>
  </si>
  <si>
    <t>Факт                за  9 мес. 2021 года    тыс.руб.</t>
  </si>
  <si>
    <t>Отклонение  от прогноза за 9 мес. 2021 года</t>
  </si>
  <si>
    <t>А.Е.Андрусова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</si>
</sst>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#,##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Fill="1" applyBorder="1" applyAlignment="1">
      <alignment wrapText="1"/>
    </xf>
    <xf numFmtId="180" fontId="44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46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6" fillId="0" borderId="10" xfId="0" applyFont="1" applyFill="1" applyBorder="1" applyAlignment="1">
      <alignment wrapText="1"/>
    </xf>
    <xf numFmtId="0" fontId="44" fillId="0" borderId="11" xfId="0" applyFont="1" applyBorder="1" applyAlignment="1">
      <alignment horizontal="center"/>
    </xf>
    <xf numFmtId="180" fontId="44" fillId="0" borderId="12" xfId="0" applyNumberFormat="1" applyFont="1" applyBorder="1" applyAlignment="1">
      <alignment/>
    </xf>
    <xf numFmtId="181" fontId="44" fillId="0" borderId="12" xfId="0" applyNumberFormat="1" applyFont="1" applyBorder="1" applyAlignment="1">
      <alignment/>
    </xf>
    <xf numFmtId="181" fontId="44" fillId="0" borderId="10" xfId="0" applyNumberFormat="1" applyFont="1" applyBorder="1" applyAlignment="1">
      <alignment/>
    </xf>
    <xf numFmtId="181" fontId="46" fillId="0" borderId="11" xfId="0" applyNumberFormat="1" applyFont="1" applyFill="1" applyBorder="1" applyAlignment="1">
      <alignment wrapText="1"/>
    </xf>
    <xf numFmtId="181" fontId="46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wrapText="1"/>
    </xf>
    <xf numFmtId="180" fontId="44" fillId="34" borderId="10" xfId="0" applyNumberFormat="1" applyFont="1" applyFill="1" applyBorder="1" applyAlignment="1">
      <alignment/>
    </xf>
    <xf numFmtId="180" fontId="44" fillId="34" borderId="13" xfId="52" applyNumberFormat="1" applyFont="1" applyFill="1" applyBorder="1" applyAlignment="1">
      <alignment horizontal="right" vertical="top" shrinkToFit="1"/>
      <protection/>
    </xf>
    <xf numFmtId="180" fontId="44" fillId="34" borderId="0" xfId="52" applyNumberFormat="1" applyFont="1" applyFill="1" applyBorder="1" applyAlignment="1">
      <alignment horizontal="right" vertical="top" shrinkToFit="1"/>
      <protection/>
    </xf>
    <xf numFmtId="181" fontId="44" fillId="0" borderId="12" xfId="0" applyNumberFormat="1" applyFont="1" applyFill="1" applyBorder="1" applyAlignment="1">
      <alignment/>
    </xf>
    <xf numFmtId="181" fontId="44" fillId="0" borderId="10" xfId="0" applyNumberFormat="1" applyFont="1" applyFill="1" applyBorder="1" applyAlignment="1">
      <alignment/>
    </xf>
    <xf numFmtId="181" fontId="46" fillId="0" borderId="11" xfId="0" applyNumberFormat="1" applyFont="1" applyFill="1" applyBorder="1" applyAlignment="1">
      <alignment/>
    </xf>
    <xf numFmtId="180" fontId="44" fillId="0" borderId="12" xfId="0" applyNumberFormat="1" applyFont="1" applyFill="1" applyBorder="1" applyAlignment="1">
      <alignment/>
    </xf>
    <xf numFmtId="180" fontId="44" fillId="0" borderId="10" xfId="0" applyNumberFormat="1" applyFont="1" applyFill="1" applyBorder="1" applyAlignment="1">
      <alignment/>
    </xf>
    <xf numFmtId="180" fontId="46" fillId="0" borderId="10" xfId="0" applyNumberFormat="1" applyFont="1" applyFill="1" applyBorder="1" applyAlignment="1">
      <alignment/>
    </xf>
    <xf numFmtId="180" fontId="46" fillId="34" borderId="10" xfId="0" applyNumberFormat="1" applyFont="1" applyFill="1" applyBorder="1" applyAlignment="1">
      <alignment/>
    </xf>
    <xf numFmtId="180" fontId="35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7" fillId="34" borderId="10" xfId="0" applyFont="1" applyFill="1" applyBorder="1" applyAlignment="1">
      <alignment wrapText="1"/>
    </xf>
    <xf numFmtId="180" fontId="48" fillId="34" borderId="10" xfId="0" applyNumberFormat="1" applyFont="1" applyFill="1" applyBorder="1" applyAlignment="1">
      <alignment/>
    </xf>
    <xf numFmtId="180" fontId="44" fillId="34" borderId="14" xfId="0" applyNumberFormat="1" applyFont="1" applyFill="1" applyBorder="1" applyAlignment="1">
      <alignment horizontal="right"/>
    </xf>
    <xf numFmtId="180" fontId="0" fillId="34" borderId="10" xfId="0" applyNumberFormat="1" applyFill="1" applyBorder="1" applyAlignment="1">
      <alignment/>
    </xf>
    <xf numFmtId="180" fontId="44" fillId="34" borderId="15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/>
    </xf>
    <xf numFmtId="180" fontId="49" fillId="34" borderId="14" xfId="0" applyNumberFormat="1" applyFont="1" applyFill="1" applyBorder="1" applyAlignment="1">
      <alignment horizontal="right"/>
    </xf>
    <xf numFmtId="180" fontId="49" fillId="34" borderId="15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80" fontId="0" fillId="34" borderId="0" xfId="0" applyNumberFormat="1" applyFill="1" applyAlignment="1">
      <alignment/>
    </xf>
    <xf numFmtId="180" fontId="35" fillId="34" borderId="0" xfId="0" applyNumberFormat="1" applyFont="1" applyFill="1" applyAlignment="1">
      <alignment/>
    </xf>
    <xf numFmtId="180" fontId="44" fillId="34" borderId="10" xfId="0" applyNumberFormat="1" applyFont="1" applyFill="1" applyBorder="1" applyAlignment="1">
      <alignment horizontal="right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180" fontId="44" fillId="34" borderId="10" xfId="52" applyNumberFormat="1" applyFont="1" applyFill="1" applyBorder="1">
      <alignment/>
      <protection/>
    </xf>
    <xf numFmtId="181" fontId="44" fillId="0" borderId="12" xfId="0" applyNumberFormat="1" applyFont="1" applyBorder="1" applyAlignment="1">
      <alignment wrapText="1"/>
    </xf>
    <xf numFmtId="181" fontId="0" fillId="0" borderId="0" xfId="0" applyNumberFormat="1" applyFont="1" applyAlignment="1">
      <alignment/>
    </xf>
    <xf numFmtId="181" fontId="0" fillId="0" borderId="12" xfId="0" applyNumberFormat="1" applyFont="1" applyBorder="1" applyAlignment="1">
      <alignment/>
    </xf>
    <xf numFmtId="181" fontId="44" fillId="0" borderId="10" xfId="0" applyNumberFormat="1" applyFont="1" applyBorder="1" applyAlignment="1">
      <alignment wrapText="1"/>
    </xf>
    <xf numFmtId="181" fontId="0" fillId="0" borderId="10" xfId="0" applyNumberFormat="1" applyFont="1" applyBorder="1" applyAlignment="1">
      <alignment/>
    </xf>
    <xf numFmtId="181" fontId="50" fillId="0" borderId="10" xfId="0" applyNumberFormat="1" applyFont="1" applyBorder="1" applyAlignment="1">
      <alignment wrapText="1"/>
    </xf>
    <xf numFmtId="181" fontId="44" fillId="0" borderId="10" xfId="0" applyNumberFormat="1" applyFont="1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51" fillId="0" borderId="16" xfId="0" applyFont="1" applyFill="1" applyBorder="1" applyAlignment="1">
      <alignment horizontal="center" wrapText="1"/>
    </xf>
    <xf numFmtId="0" fontId="52" fillId="0" borderId="17" xfId="0" applyFont="1" applyBorder="1" applyAlignment="1">
      <alignment horizontal="center"/>
    </xf>
    <xf numFmtId="0" fontId="44" fillId="34" borderId="10" xfId="0" applyFont="1" applyFill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 wrapText="1"/>
    </xf>
    <xf numFmtId="0" fontId="44" fillId="34" borderId="18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5" fillId="34" borderId="16" xfId="0" applyFont="1" applyFill="1" applyBorder="1" applyAlignment="1">
      <alignment horizontal="center" wrapText="1"/>
    </xf>
    <xf numFmtId="0" fontId="35" fillId="34" borderId="17" xfId="0" applyFont="1" applyFill="1" applyBorder="1" applyAlignment="1">
      <alignment horizontal="center"/>
    </xf>
    <xf numFmtId="0" fontId="0" fillId="34" borderId="12" xfId="0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184" fontId="0" fillId="0" borderId="0" xfId="0" applyNumberFormat="1" applyAlignment="1">
      <alignment/>
    </xf>
    <xf numFmtId="180" fontId="0" fillId="34" borderId="10" xfId="0" applyNumberFormat="1" applyFont="1" applyFill="1" applyBorder="1" applyAlignment="1">
      <alignment/>
    </xf>
    <xf numFmtId="180" fontId="27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53">
      <selection activeCell="D59" sqref="D59"/>
    </sheetView>
  </sheetViews>
  <sheetFormatPr defaultColWidth="9.140625" defaultRowHeight="15" customHeight="1"/>
  <cols>
    <col min="1" max="1" width="44.421875" style="0" customWidth="1"/>
    <col min="2" max="2" width="15.00390625" style="0" customWidth="1"/>
    <col min="3" max="3" width="13.00390625" style="0" customWidth="1"/>
    <col min="4" max="4" width="15.140625" style="0" customWidth="1"/>
    <col min="5" max="5" width="11.8515625" style="0" customWidth="1"/>
    <col min="6" max="6" width="9.7109375" style="0" customWidth="1"/>
    <col min="7" max="7" width="12.421875" style="0" customWidth="1"/>
    <col min="8" max="8" width="10.28125" style="0" customWidth="1"/>
    <col min="9" max="9" width="0.2890625" style="0" hidden="1" customWidth="1"/>
    <col min="10" max="10" width="16.28125" style="0" customWidth="1"/>
  </cols>
  <sheetData>
    <row r="1" spans="4:8" ht="15" customHeight="1">
      <c r="D1" s="75"/>
      <c r="E1" s="76"/>
      <c r="F1" s="76"/>
      <c r="G1" s="76"/>
      <c r="H1" s="76"/>
    </row>
    <row r="2" spans="7:8" ht="15" customHeight="1">
      <c r="G2" s="75"/>
      <c r="H2" s="75"/>
    </row>
    <row r="3" spans="1:8" ht="21" customHeight="1">
      <c r="A3" s="6"/>
      <c r="E3" s="75"/>
      <c r="F3" s="75"/>
      <c r="G3" s="75"/>
      <c r="H3" s="75"/>
    </row>
    <row r="4" spans="1:8" ht="36" customHeight="1">
      <c r="A4" s="77" t="s">
        <v>53</v>
      </c>
      <c r="B4" s="77"/>
      <c r="C4" s="77"/>
      <c r="D4" s="77"/>
      <c r="E4" s="77"/>
      <c r="F4" s="77"/>
      <c r="G4" s="77"/>
      <c r="H4" s="77"/>
    </row>
    <row r="5" spans="1:8" ht="18" customHeight="1">
      <c r="A5" s="1"/>
      <c r="B5" s="1"/>
      <c r="C5" s="1"/>
      <c r="D5" s="1"/>
      <c r="E5" s="1"/>
      <c r="F5" s="1"/>
      <c r="G5" s="1"/>
      <c r="H5" s="7" t="s">
        <v>33</v>
      </c>
    </row>
    <row r="6" spans="1:10" ht="53.25" customHeight="1">
      <c r="A6" s="61" t="s">
        <v>0</v>
      </c>
      <c r="B6" s="59" t="s">
        <v>54</v>
      </c>
      <c r="C6" s="59" t="s">
        <v>55</v>
      </c>
      <c r="D6" s="59" t="s">
        <v>56</v>
      </c>
      <c r="E6" s="65" t="s">
        <v>57</v>
      </c>
      <c r="F6" s="65"/>
      <c r="G6" s="65" t="s">
        <v>58</v>
      </c>
      <c r="H6" s="65"/>
      <c r="J6" s="63" t="s">
        <v>52</v>
      </c>
    </row>
    <row r="7" spans="1:10" ht="30.75" customHeight="1">
      <c r="A7" s="62"/>
      <c r="B7" s="60"/>
      <c r="C7" s="74"/>
      <c r="D7" s="74"/>
      <c r="E7" s="16" t="s">
        <v>45</v>
      </c>
      <c r="F7" s="9" t="s">
        <v>1</v>
      </c>
      <c r="G7" s="16" t="s">
        <v>46</v>
      </c>
      <c r="H7" s="9" t="s">
        <v>1</v>
      </c>
      <c r="J7" s="64"/>
    </row>
    <row r="8" spans="1:10" ht="15" customHeight="1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5" customHeight="1">
      <c r="A9" s="45" t="s">
        <v>2</v>
      </c>
      <c r="B9" s="20">
        <v>43103.13</v>
      </c>
      <c r="C9" s="20">
        <v>49957.7</v>
      </c>
      <c r="D9" s="20">
        <v>51582.03</v>
      </c>
      <c r="E9" s="11">
        <f aca="true" t="shared" si="0" ref="E9:E16">D9-B9</f>
        <v>8478.900000000001</v>
      </c>
      <c r="F9" s="11">
        <f aca="true" t="shared" si="1" ref="F9:F16">D9*100/B9</f>
        <v>119.67119325209099</v>
      </c>
      <c r="G9" s="11">
        <f aca="true" t="shared" si="2" ref="G9:G16">D9-C9</f>
        <v>1624.3300000000017</v>
      </c>
      <c r="H9" s="11">
        <f aca="true" t="shared" si="3" ref="H9:H16">D9*100/C9</f>
        <v>103.25141069344666</v>
      </c>
      <c r="I9" s="46"/>
      <c r="J9" s="47">
        <v>69946.7</v>
      </c>
    </row>
    <row r="10" spans="1:10" ht="28.5" customHeight="1">
      <c r="A10" s="48" t="s">
        <v>3</v>
      </c>
      <c r="B10" s="21">
        <v>344.93</v>
      </c>
      <c r="C10" s="21">
        <v>310.99</v>
      </c>
      <c r="D10" s="21">
        <v>402.6</v>
      </c>
      <c r="E10" s="12">
        <f t="shared" si="0"/>
        <v>57.670000000000016</v>
      </c>
      <c r="F10" s="12">
        <f t="shared" si="1"/>
        <v>116.71933435769576</v>
      </c>
      <c r="G10" s="12">
        <f t="shared" si="2"/>
        <v>91.61000000000001</v>
      </c>
      <c r="H10" s="12">
        <f t="shared" si="3"/>
        <v>129.45753882761502</v>
      </c>
      <c r="I10" s="46"/>
      <c r="J10" s="49">
        <v>475.6</v>
      </c>
    </row>
    <row r="11" spans="1:10" ht="15" customHeight="1">
      <c r="A11" s="48" t="s">
        <v>28</v>
      </c>
      <c r="B11" s="21">
        <v>30772.19</v>
      </c>
      <c r="C11" s="21">
        <v>32792.68</v>
      </c>
      <c r="D11" s="21">
        <v>50161.48</v>
      </c>
      <c r="E11" s="12">
        <f t="shared" si="0"/>
        <v>19389.290000000005</v>
      </c>
      <c r="F11" s="12">
        <f t="shared" si="1"/>
        <v>163.00913259667252</v>
      </c>
      <c r="G11" s="12">
        <f t="shared" si="2"/>
        <v>17368.800000000003</v>
      </c>
      <c r="H11" s="12">
        <f t="shared" si="3"/>
        <v>152.96547888126253</v>
      </c>
      <c r="I11" s="46"/>
      <c r="J11" s="49">
        <v>49349</v>
      </c>
    </row>
    <row r="12" spans="1:15" ht="15" customHeight="1">
      <c r="A12" s="48" t="s">
        <v>25</v>
      </c>
      <c r="B12" s="21">
        <v>39713.11</v>
      </c>
      <c r="C12" s="21">
        <v>72333.1</v>
      </c>
      <c r="D12" s="21">
        <v>82773.21</v>
      </c>
      <c r="E12" s="12">
        <f t="shared" si="0"/>
        <v>43060.100000000006</v>
      </c>
      <c r="F12" s="12">
        <f t="shared" si="1"/>
        <v>208.42792216474612</v>
      </c>
      <c r="G12" s="12">
        <f t="shared" si="2"/>
        <v>10440.11</v>
      </c>
      <c r="H12" s="12">
        <f t="shared" si="3"/>
        <v>114.43337835652005</v>
      </c>
      <c r="I12" s="46"/>
      <c r="J12" s="49">
        <v>80632.8</v>
      </c>
      <c r="O12" s="15"/>
    </row>
    <row r="13" spans="1:10" ht="15" customHeight="1">
      <c r="A13" s="48" t="s">
        <v>26</v>
      </c>
      <c r="B13" s="21"/>
      <c r="C13" s="21"/>
      <c r="D13" s="21"/>
      <c r="E13" s="12"/>
      <c r="F13" s="12"/>
      <c r="G13" s="12"/>
      <c r="H13" s="12"/>
      <c r="I13" s="46"/>
      <c r="J13" s="49"/>
    </row>
    <row r="14" spans="1:10" ht="15" customHeight="1">
      <c r="A14" s="50" t="s">
        <v>27</v>
      </c>
      <c r="B14" s="21">
        <v>39713.11</v>
      </c>
      <c r="C14" s="21">
        <v>72333.1</v>
      </c>
      <c r="D14" s="21">
        <v>82773.21</v>
      </c>
      <c r="E14" s="12">
        <f t="shared" si="0"/>
        <v>43060.100000000006</v>
      </c>
      <c r="F14" s="12">
        <f t="shared" si="1"/>
        <v>208.42792216474612</v>
      </c>
      <c r="G14" s="12">
        <f t="shared" si="2"/>
        <v>10440.11</v>
      </c>
      <c r="H14" s="12">
        <f t="shared" si="3"/>
        <v>114.43337835652005</v>
      </c>
      <c r="I14" s="46"/>
      <c r="J14" s="49">
        <v>80632.8</v>
      </c>
    </row>
    <row r="15" spans="1:10" ht="15" customHeight="1">
      <c r="A15" s="51" t="s">
        <v>21</v>
      </c>
      <c r="B15" s="21">
        <v>2421.74</v>
      </c>
      <c r="C15" s="21">
        <v>2168.43</v>
      </c>
      <c r="D15" s="21">
        <v>2625.63</v>
      </c>
      <c r="E15" s="12">
        <f t="shared" si="0"/>
        <v>203.89000000000033</v>
      </c>
      <c r="F15" s="12">
        <f t="shared" si="1"/>
        <v>108.41915317086062</v>
      </c>
      <c r="G15" s="12">
        <f t="shared" si="2"/>
        <v>457.2000000000003</v>
      </c>
      <c r="H15" s="12">
        <f t="shared" si="3"/>
        <v>121.08437902076619</v>
      </c>
      <c r="I15" s="46"/>
      <c r="J15" s="49">
        <v>3501</v>
      </c>
    </row>
    <row r="16" spans="1:11" ht="15" customHeight="1">
      <c r="A16" s="13" t="s">
        <v>29</v>
      </c>
      <c r="B16" s="22">
        <f>B9+B10+B11+B12+B15</f>
        <v>116355.1</v>
      </c>
      <c r="C16" s="14">
        <f>C9+C10+C11+C12+C15</f>
        <v>157562.9</v>
      </c>
      <c r="D16" s="22">
        <f>D9+D10+D11+D12+D15</f>
        <v>187544.95</v>
      </c>
      <c r="E16" s="14">
        <f t="shared" si="0"/>
        <v>71189.85</v>
      </c>
      <c r="F16" s="14">
        <f t="shared" si="1"/>
        <v>161.18326570988293</v>
      </c>
      <c r="G16" s="14">
        <f t="shared" si="2"/>
        <v>29982.050000000017</v>
      </c>
      <c r="H16" s="14">
        <f t="shared" si="3"/>
        <v>119.02862285474563</v>
      </c>
      <c r="I16" s="46"/>
      <c r="J16" s="14">
        <f>J9+J10+J11+J12+J15</f>
        <v>203905.1</v>
      </c>
      <c r="K16" s="4"/>
    </row>
    <row r="17" spans="1:10" ht="25.5" customHeight="1">
      <c r="A17" s="67" t="s">
        <v>22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45.75" customHeight="1">
      <c r="A18" s="52" t="s">
        <v>23</v>
      </c>
      <c r="B18" s="23">
        <v>34388.17</v>
      </c>
      <c r="C18" s="23">
        <v>51597.9</v>
      </c>
      <c r="D18" s="23">
        <v>53501.88</v>
      </c>
      <c r="E18" s="10">
        <f>D18-B18</f>
        <v>19113.71</v>
      </c>
      <c r="F18" s="10">
        <f>D18*100/B18</f>
        <v>155.58222493374902</v>
      </c>
      <c r="G18" s="10">
        <f>D18-C18</f>
        <v>1903.979999999996</v>
      </c>
      <c r="H18" s="10">
        <f>D18*100/C18</f>
        <v>103.69003389672835</v>
      </c>
      <c r="I18" s="53"/>
      <c r="J18" s="23">
        <v>80475.4</v>
      </c>
    </row>
    <row r="19" spans="1:10" ht="22.5" customHeight="1">
      <c r="A19" s="54" t="s">
        <v>24</v>
      </c>
      <c r="B19" s="24">
        <v>277.38</v>
      </c>
      <c r="C19" s="24">
        <v>284.29</v>
      </c>
      <c r="D19" s="24">
        <v>315.7</v>
      </c>
      <c r="E19" s="3">
        <f aca="true" t="shared" si="4" ref="E19:E26">D19-B19</f>
        <v>38.31999999999999</v>
      </c>
      <c r="F19" s="3">
        <f aca="true" t="shared" si="5" ref="F19:F26">D19*100/B19</f>
        <v>113.81498305573581</v>
      </c>
      <c r="G19" s="3">
        <f aca="true" t="shared" si="6" ref="G19:G26">D19-C19</f>
        <v>31.409999999999968</v>
      </c>
      <c r="H19" s="3">
        <f>D19*100/C19</f>
        <v>111.04857715712828</v>
      </c>
      <c r="I19" s="53"/>
      <c r="J19" s="24">
        <v>334.3</v>
      </c>
    </row>
    <row r="20" spans="1:10" ht="33.75" customHeight="1">
      <c r="A20" s="54" t="s">
        <v>4</v>
      </c>
      <c r="B20" s="24">
        <v>1416.83</v>
      </c>
      <c r="C20" s="24">
        <v>213.8</v>
      </c>
      <c r="D20" s="24">
        <v>2055.23</v>
      </c>
      <c r="E20" s="3">
        <f t="shared" si="4"/>
        <v>638.4000000000001</v>
      </c>
      <c r="F20" s="3">
        <f t="shared" si="5"/>
        <v>145.05833445085156</v>
      </c>
      <c r="G20" s="3">
        <f t="shared" si="6"/>
        <v>1841.43</v>
      </c>
      <c r="H20" s="3">
        <f>D20*100/C20</f>
        <v>961.2862488306828</v>
      </c>
      <c r="I20" s="53"/>
      <c r="J20" s="24">
        <v>3281.9</v>
      </c>
    </row>
    <row r="21" spans="1:10" ht="27.75" customHeight="1">
      <c r="A21" s="54" t="s">
        <v>44</v>
      </c>
      <c r="B21" s="24">
        <v>470.21</v>
      </c>
      <c r="C21" s="24">
        <v>0</v>
      </c>
      <c r="D21" s="24">
        <v>24.74</v>
      </c>
      <c r="E21" s="3">
        <f>D21-B21</f>
        <v>-445.46999999999997</v>
      </c>
      <c r="F21" s="3">
        <v>0</v>
      </c>
      <c r="G21" s="3">
        <f>D21-C21</f>
        <v>24.74</v>
      </c>
      <c r="H21" s="3">
        <v>0</v>
      </c>
      <c r="I21" s="53"/>
      <c r="J21" s="24">
        <v>0</v>
      </c>
    </row>
    <row r="22" spans="1:10" ht="15" customHeight="1">
      <c r="A22" s="54" t="s">
        <v>5</v>
      </c>
      <c r="B22" s="24">
        <v>890.62</v>
      </c>
      <c r="C22" s="24">
        <v>404.2</v>
      </c>
      <c r="D22" s="24">
        <v>825.32</v>
      </c>
      <c r="E22" s="3">
        <f t="shared" si="4"/>
        <v>-65.29999999999995</v>
      </c>
      <c r="F22" s="3">
        <f t="shared" si="5"/>
        <v>92.66802901349621</v>
      </c>
      <c r="G22" s="3">
        <f t="shared" si="6"/>
        <v>421.12000000000006</v>
      </c>
      <c r="H22" s="3">
        <f>D22*100/C22</f>
        <v>204.18604651162792</v>
      </c>
      <c r="I22" s="53"/>
      <c r="J22" s="24">
        <v>839</v>
      </c>
    </row>
    <row r="23" spans="1:10" ht="15" customHeight="1">
      <c r="A23" s="54" t="s">
        <v>30</v>
      </c>
      <c r="B23" s="24">
        <v>149.41</v>
      </c>
      <c r="C23" s="24">
        <v>150</v>
      </c>
      <c r="D23" s="24">
        <v>151.93</v>
      </c>
      <c r="E23" s="3">
        <f t="shared" si="4"/>
        <v>2.5200000000000102</v>
      </c>
      <c r="F23" s="3">
        <f t="shared" si="5"/>
        <v>101.68663409410348</v>
      </c>
      <c r="G23" s="3">
        <f t="shared" si="6"/>
        <v>1.9300000000000068</v>
      </c>
      <c r="H23" s="3">
        <f>D23*100/C23</f>
        <v>101.28666666666666</v>
      </c>
      <c r="I23" s="53"/>
      <c r="J23" s="24">
        <v>150</v>
      </c>
    </row>
    <row r="24" spans="1:10" ht="15" customHeight="1">
      <c r="A24" s="8" t="s">
        <v>31</v>
      </c>
      <c r="B24" s="25">
        <f>B18+B19+B20+B22+B23+B21</f>
        <v>37592.62</v>
      </c>
      <c r="C24" s="25">
        <f>C18+C19+C20+C22+C23</f>
        <v>52650.19</v>
      </c>
      <c r="D24" s="25">
        <f>D18+D19+D20+D22+D23+D21</f>
        <v>56874.799999999996</v>
      </c>
      <c r="E24" s="5">
        <f>D24-B24</f>
        <v>19282.179999999993</v>
      </c>
      <c r="F24" s="5">
        <f>D24*100/B24</f>
        <v>151.29246112667857</v>
      </c>
      <c r="G24" s="5">
        <f>D24-C24</f>
        <v>4224.609999999993</v>
      </c>
      <c r="H24" s="5">
        <f>D24*100/C24</f>
        <v>108.02392166106142</v>
      </c>
      <c r="I24" s="53"/>
      <c r="J24" s="5">
        <f>J18+J19+J20+J22+J23</f>
        <v>85080.59999999999</v>
      </c>
    </row>
    <row r="25" spans="1:10" ht="15" customHeight="1">
      <c r="A25" s="8"/>
      <c r="B25" s="25"/>
      <c r="C25" s="25"/>
      <c r="D25" s="25"/>
      <c r="E25" s="5"/>
      <c r="F25" s="5"/>
      <c r="G25" s="5"/>
      <c r="H25" s="5"/>
      <c r="I25" s="53"/>
      <c r="J25" s="55"/>
    </row>
    <row r="26" spans="1:10" ht="40.5" customHeight="1">
      <c r="A26" s="8" t="s">
        <v>32</v>
      </c>
      <c r="B26" s="25">
        <f>B16+B24</f>
        <v>153947.72</v>
      </c>
      <c r="C26" s="25">
        <f>C16+C24</f>
        <v>210213.09</v>
      </c>
      <c r="D26" s="25">
        <f>D16+D24</f>
        <v>244419.75</v>
      </c>
      <c r="E26" s="5">
        <f t="shared" si="4"/>
        <v>90472.03</v>
      </c>
      <c r="F26" s="5">
        <f t="shared" si="5"/>
        <v>158.76802202721808</v>
      </c>
      <c r="G26" s="5">
        <f t="shared" si="6"/>
        <v>34206.66</v>
      </c>
      <c r="H26" s="5">
        <f>D26*100/C26</f>
        <v>116.27237390402281</v>
      </c>
      <c r="I26" s="53"/>
      <c r="J26" s="5">
        <f>J16+J24</f>
        <v>288985.7</v>
      </c>
    </row>
    <row r="27" spans="1:8" ht="43.5" customHeight="1">
      <c r="A27" s="56" t="s">
        <v>19</v>
      </c>
      <c r="B27" s="57"/>
      <c r="C27" s="57"/>
      <c r="D27" s="57"/>
      <c r="E27" s="57"/>
      <c r="F27" s="57"/>
      <c r="G27" s="57"/>
      <c r="H27" s="57"/>
    </row>
    <row r="28" spans="1:10" ht="43.5" customHeight="1">
      <c r="A28" s="59" t="s">
        <v>0</v>
      </c>
      <c r="B28" s="59" t="s">
        <v>54</v>
      </c>
      <c r="C28" s="59" t="s">
        <v>55</v>
      </c>
      <c r="D28" s="59" t="s">
        <v>59</v>
      </c>
      <c r="E28" s="58" t="s">
        <v>57</v>
      </c>
      <c r="F28" s="58"/>
      <c r="G28" s="58" t="s">
        <v>60</v>
      </c>
      <c r="H28" s="58"/>
      <c r="I28" s="28"/>
      <c r="J28" s="59" t="s">
        <v>51</v>
      </c>
    </row>
    <row r="29" spans="1:10" ht="34.5" customHeight="1">
      <c r="A29" s="72"/>
      <c r="B29" s="60"/>
      <c r="C29" s="74"/>
      <c r="D29" s="74"/>
      <c r="E29" s="42" t="s">
        <v>47</v>
      </c>
      <c r="F29" s="43" t="s">
        <v>1</v>
      </c>
      <c r="G29" s="42" t="s">
        <v>47</v>
      </c>
      <c r="H29" s="43" t="s">
        <v>1</v>
      </c>
      <c r="I29" s="28"/>
      <c r="J29" s="73"/>
    </row>
    <row r="30" spans="1:10" ht="15" customHeight="1">
      <c r="A30" s="29" t="s">
        <v>6</v>
      </c>
      <c r="B30" s="30">
        <v>35495.63698</v>
      </c>
      <c r="C30" s="17">
        <f>J30*50/100</f>
        <v>36934.686</v>
      </c>
      <c r="D30" s="31">
        <v>39562.30928</v>
      </c>
      <c r="E30" s="32">
        <f>D30-B30</f>
        <v>4066.6722999999984</v>
      </c>
      <c r="F30" s="32">
        <f>D30/B30*100</f>
        <v>111.45682299571456</v>
      </c>
      <c r="G30" s="32">
        <f>D30-C30</f>
        <v>2627.62328</v>
      </c>
      <c r="H30" s="32">
        <f>D30/C30*100</f>
        <v>107.11424290976781</v>
      </c>
      <c r="I30" s="39"/>
      <c r="J30" s="33">
        <v>73869.372</v>
      </c>
    </row>
    <row r="31" spans="1:10" ht="15" customHeight="1">
      <c r="A31" s="29" t="s">
        <v>7</v>
      </c>
      <c r="B31" s="30">
        <v>0</v>
      </c>
      <c r="C31" s="17">
        <f aca="true" t="shared" si="7" ref="C31:C41">J31*50/100</f>
        <v>0</v>
      </c>
      <c r="D31" s="31">
        <v>0</v>
      </c>
      <c r="E31" s="32">
        <f aca="true" t="shared" si="8" ref="E31:E42">D31-B31</f>
        <v>0</v>
      </c>
      <c r="F31" s="32">
        <v>0</v>
      </c>
      <c r="G31" s="32">
        <f aca="true" t="shared" si="9" ref="G31:G41">D31-C31</f>
        <v>0</v>
      </c>
      <c r="H31" s="32">
        <v>0</v>
      </c>
      <c r="I31" s="39"/>
      <c r="J31" s="33">
        <v>0</v>
      </c>
    </row>
    <row r="32" spans="1:10" ht="27" customHeight="1">
      <c r="A32" s="29" t="s">
        <v>8</v>
      </c>
      <c r="B32" s="30">
        <v>1032.73337</v>
      </c>
      <c r="C32" s="17">
        <f t="shared" si="7"/>
        <v>1540.7</v>
      </c>
      <c r="D32" s="31">
        <v>1549.95709</v>
      </c>
      <c r="E32" s="32">
        <f t="shared" si="8"/>
        <v>517.2237200000002</v>
      </c>
      <c r="F32" s="32">
        <f aca="true" t="shared" si="10" ref="F32:F42">D32/B32*100</f>
        <v>150.08298705405446</v>
      </c>
      <c r="G32" s="32">
        <f t="shared" si="9"/>
        <v>9.257090000000062</v>
      </c>
      <c r="H32" s="32">
        <f aca="true" t="shared" si="11" ref="H32:H41">D32/C32*100</f>
        <v>100.60083663269943</v>
      </c>
      <c r="I32" s="39"/>
      <c r="J32" s="33">
        <v>3081.4</v>
      </c>
    </row>
    <row r="33" spans="1:10" ht="15" customHeight="1">
      <c r="A33" s="29" t="s">
        <v>9</v>
      </c>
      <c r="B33" s="30">
        <v>546.25062</v>
      </c>
      <c r="C33" s="17">
        <f t="shared" si="7"/>
        <v>29265.11689</v>
      </c>
      <c r="D33" s="31">
        <v>42929.3466</v>
      </c>
      <c r="E33" s="32">
        <f t="shared" si="8"/>
        <v>42383.09598</v>
      </c>
      <c r="F33" s="32">
        <f t="shared" si="10"/>
        <v>7858.910366088005</v>
      </c>
      <c r="G33" s="32">
        <f t="shared" si="9"/>
        <v>13664.229709999996</v>
      </c>
      <c r="H33" s="32">
        <f t="shared" si="11"/>
        <v>146.6911844615564</v>
      </c>
      <c r="I33" s="39"/>
      <c r="J33" s="33">
        <v>58530.23378</v>
      </c>
    </row>
    <row r="34" spans="1:10" ht="15" customHeight="1">
      <c r="A34" s="29" t="s">
        <v>10</v>
      </c>
      <c r="B34" s="30">
        <v>31987.94317</v>
      </c>
      <c r="C34" s="17">
        <f t="shared" si="7"/>
        <v>16526.21702</v>
      </c>
      <c r="D34" s="33">
        <v>8575.05386</v>
      </c>
      <c r="E34" s="32">
        <f t="shared" si="8"/>
        <v>-23412.88931</v>
      </c>
      <c r="F34" s="32">
        <v>0</v>
      </c>
      <c r="G34" s="32">
        <f t="shared" si="9"/>
        <v>-7951.16316</v>
      </c>
      <c r="H34" s="32">
        <v>0</v>
      </c>
      <c r="I34" s="39"/>
      <c r="J34" s="33">
        <v>33052.43404</v>
      </c>
    </row>
    <row r="35" spans="1:10" ht="15" customHeight="1">
      <c r="A35" s="29" t="s">
        <v>11</v>
      </c>
      <c r="B35" s="30">
        <v>314232.10834</v>
      </c>
      <c r="C35" s="17">
        <f>J35*50/100</f>
        <v>462003.79218000005</v>
      </c>
      <c r="D35" s="31">
        <v>446573.64537</v>
      </c>
      <c r="E35" s="32">
        <f t="shared" si="8"/>
        <v>132341.53703</v>
      </c>
      <c r="F35" s="32">
        <f t="shared" si="10"/>
        <v>142.11585433745876</v>
      </c>
      <c r="G35" s="32">
        <f t="shared" si="9"/>
        <v>-15430.146810000064</v>
      </c>
      <c r="H35" s="32">
        <f t="shared" si="11"/>
        <v>96.66016879705862</v>
      </c>
      <c r="I35" s="39"/>
      <c r="J35" s="33">
        <v>924007.58436</v>
      </c>
    </row>
    <row r="36" spans="1:10" ht="15" customHeight="1">
      <c r="A36" s="29" t="s">
        <v>12</v>
      </c>
      <c r="B36" s="30">
        <v>65814.50762</v>
      </c>
      <c r="C36" s="17">
        <f t="shared" si="7"/>
        <v>80918.375</v>
      </c>
      <c r="D36" s="31">
        <v>84759.90628</v>
      </c>
      <c r="E36" s="32">
        <f t="shared" si="8"/>
        <v>18945.39865999999</v>
      </c>
      <c r="F36" s="32">
        <f t="shared" si="10"/>
        <v>128.78605241474568</v>
      </c>
      <c r="G36" s="32">
        <f t="shared" si="9"/>
        <v>3841.5312799999956</v>
      </c>
      <c r="H36" s="32">
        <f t="shared" si="11"/>
        <v>104.74741525642352</v>
      </c>
      <c r="I36" s="39"/>
      <c r="J36" s="33">
        <v>161836.75</v>
      </c>
    </row>
    <row r="37" spans="1:10" ht="15" customHeight="1">
      <c r="A37" s="29" t="s">
        <v>13</v>
      </c>
      <c r="B37" s="30">
        <v>26144.23751</v>
      </c>
      <c r="C37" s="17">
        <f t="shared" si="7"/>
        <v>16712.3139</v>
      </c>
      <c r="D37" s="31">
        <v>23638.26067</v>
      </c>
      <c r="E37" s="32">
        <f t="shared" si="8"/>
        <v>-2505.9768399999994</v>
      </c>
      <c r="F37" s="32">
        <f t="shared" si="10"/>
        <v>90.41480234777748</v>
      </c>
      <c r="G37" s="32">
        <f t="shared" si="9"/>
        <v>6925.946769999999</v>
      </c>
      <c r="H37" s="32">
        <f t="shared" si="11"/>
        <v>141.44217737556974</v>
      </c>
      <c r="I37" s="39"/>
      <c r="J37" s="33">
        <v>33424.6278</v>
      </c>
    </row>
    <row r="38" spans="1:10" ht="15" customHeight="1">
      <c r="A38" s="29" t="s">
        <v>14</v>
      </c>
      <c r="B38" s="30">
        <v>16746.02297</v>
      </c>
      <c r="C38" s="17">
        <f t="shared" si="7"/>
        <v>200</v>
      </c>
      <c r="D38" s="31">
        <v>163.675</v>
      </c>
      <c r="E38" s="32">
        <f t="shared" si="8"/>
        <v>-16582.347970000003</v>
      </c>
      <c r="F38" s="32">
        <f t="shared" si="10"/>
        <v>0.9773962468176406</v>
      </c>
      <c r="G38" s="32">
        <f t="shared" si="9"/>
        <v>-36.32499999999999</v>
      </c>
      <c r="H38" s="32">
        <f t="shared" si="11"/>
        <v>81.8375</v>
      </c>
      <c r="I38" s="39"/>
      <c r="J38" s="33">
        <v>400</v>
      </c>
    </row>
    <row r="39" spans="1:10" ht="13.5" customHeight="1">
      <c r="A39" s="34" t="s">
        <v>15</v>
      </c>
      <c r="B39" s="30">
        <v>2387.437</v>
      </c>
      <c r="C39" s="17">
        <f t="shared" si="7"/>
        <v>1452.35</v>
      </c>
      <c r="D39" s="31">
        <v>2163.247</v>
      </c>
      <c r="E39" s="32">
        <f t="shared" si="8"/>
        <v>-224.19000000000005</v>
      </c>
      <c r="F39" s="32">
        <f t="shared" si="10"/>
        <v>90.60959514324357</v>
      </c>
      <c r="G39" s="32">
        <f t="shared" si="9"/>
        <v>710.8969999999999</v>
      </c>
      <c r="H39" s="32">
        <f t="shared" si="11"/>
        <v>148.94804971253487</v>
      </c>
      <c r="I39" s="39"/>
      <c r="J39" s="33">
        <v>2904.7</v>
      </c>
    </row>
    <row r="40" spans="1:10" ht="0.75" customHeight="1" hidden="1">
      <c r="A40" s="29" t="s">
        <v>16</v>
      </c>
      <c r="B40" s="30">
        <v>0</v>
      </c>
      <c r="C40" s="17">
        <f t="shared" si="7"/>
        <v>0</v>
      </c>
      <c r="D40" s="31">
        <v>0</v>
      </c>
      <c r="E40" s="32">
        <f t="shared" si="8"/>
        <v>0</v>
      </c>
      <c r="F40" s="32">
        <v>0</v>
      </c>
      <c r="G40" s="32">
        <f t="shared" si="9"/>
        <v>0</v>
      </c>
      <c r="H40" s="32" t="e">
        <f t="shared" si="11"/>
        <v>#DIV/0!</v>
      </c>
      <c r="I40" s="39"/>
      <c r="J40" s="33">
        <v>0</v>
      </c>
    </row>
    <row r="41" spans="1:10" ht="15" customHeight="1">
      <c r="A41" s="29" t="s">
        <v>17</v>
      </c>
      <c r="B41" s="30">
        <v>10506.571</v>
      </c>
      <c r="C41" s="17">
        <f t="shared" si="7"/>
        <v>6972.95</v>
      </c>
      <c r="D41" s="35">
        <v>12582.03</v>
      </c>
      <c r="E41" s="32">
        <f t="shared" si="8"/>
        <v>2075.4590000000007</v>
      </c>
      <c r="F41" s="32">
        <f t="shared" si="10"/>
        <v>119.75391400296063</v>
      </c>
      <c r="G41" s="32">
        <f t="shared" si="9"/>
        <v>5609.080000000001</v>
      </c>
      <c r="H41" s="32">
        <f t="shared" si="11"/>
        <v>180.44055959099092</v>
      </c>
      <c r="I41" s="39"/>
      <c r="J41" s="36">
        <v>13945.9</v>
      </c>
    </row>
    <row r="42" spans="1:10" ht="15" customHeight="1">
      <c r="A42" s="37" t="s">
        <v>18</v>
      </c>
      <c r="B42" s="26">
        <f>B30+B31+B32+B33+B34+B35+B36+B37+B38+B39+B40+B41</f>
        <v>504893.4485799999</v>
      </c>
      <c r="C42" s="26">
        <f>SUM(C30:C41)</f>
        <v>652526.50099</v>
      </c>
      <c r="D42" s="26">
        <f>D30+D31+D32+D33+D34+D35+D36+D37+D38+D39+D40+D41</f>
        <v>662497.4311500001</v>
      </c>
      <c r="E42" s="27">
        <f t="shared" si="8"/>
        <v>157603.98257000017</v>
      </c>
      <c r="F42" s="27">
        <f t="shared" si="10"/>
        <v>131.21529562589046</v>
      </c>
      <c r="G42" s="27">
        <f>D42-C42</f>
        <v>9970.930160000105</v>
      </c>
      <c r="H42" s="26">
        <f>D42*100/C42</f>
        <v>101.52804984086814</v>
      </c>
      <c r="I42" s="40"/>
      <c r="J42" s="27">
        <f>J30+J31+J32+J33+J34+J35+J36+J37+J38+J39+J40+J41</f>
        <v>1305053.0019799997</v>
      </c>
    </row>
    <row r="43" spans="1:10" ht="27" customHeight="1">
      <c r="A43" s="70" t="s">
        <v>34</v>
      </c>
      <c r="B43" s="71"/>
      <c r="C43" s="71"/>
      <c r="D43" s="71"/>
      <c r="E43" s="71"/>
      <c r="F43" s="71"/>
      <c r="G43" s="71"/>
      <c r="H43" s="71"/>
      <c r="I43" s="28"/>
      <c r="J43" s="38"/>
    </row>
    <row r="44" spans="1:10" ht="19.5" customHeight="1">
      <c r="A44" s="29" t="s">
        <v>35</v>
      </c>
      <c r="B44" s="44">
        <v>94349.94802</v>
      </c>
      <c r="C44" s="44">
        <f aca="true" t="shared" si="12" ref="C44:C54">J44*50/100</f>
        <v>82276.03377</v>
      </c>
      <c r="D44" s="44">
        <v>97695.49187</v>
      </c>
      <c r="E44" s="17">
        <f>D44-B44</f>
        <v>3345.543850000002</v>
      </c>
      <c r="F44" s="17">
        <f>D44*100/B44</f>
        <v>103.54588838701937</v>
      </c>
      <c r="G44" s="17">
        <f>D44-C44</f>
        <v>15419.458100000003</v>
      </c>
      <c r="H44" s="17">
        <f>D44*100/C44</f>
        <v>118.741129577423</v>
      </c>
      <c r="I44" s="18">
        <v>2739051300</v>
      </c>
      <c r="J44" s="79">
        <v>164552.06754</v>
      </c>
    </row>
    <row r="45" spans="1:10" ht="27.75" customHeight="1">
      <c r="A45" s="29" t="s">
        <v>36</v>
      </c>
      <c r="B45" s="44">
        <v>14443.73501</v>
      </c>
      <c r="C45" s="44">
        <f t="shared" si="12"/>
        <v>17055.90404</v>
      </c>
      <c r="D45" s="44">
        <v>17086.37223</v>
      </c>
      <c r="E45" s="17">
        <f aca="true" t="shared" si="13" ref="E45:E54">D45-B45</f>
        <v>2642.6372200000005</v>
      </c>
      <c r="F45" s="17">
        <f aca="true" t="shared" si="14" ref="F45:F55">D45*100/B45</f>
        <v>118.29607936015437</v>
      </c>
      <c r="G45" s="17">
        <f aca="true" t="shared" si="15" ref="G45:G55">D45-C45</f>
        <v>30.468189999999595</v>
      </c>
      <c r="H45" s="17">
        <f aca="true" t="shared" si="16" ref="H45:H55">D45*100/C45</f>
        <v>100.17863720344899</v>
      </c>
      <c r="I45" s="18">
        <v>330523000</v>
      </c>
      <c r="J45" s="79">
        <v>34111.80808</v>
      </c>
    </row>
    <row r="46" spans="1:10" ht="26.25" customHeight="1">
      <c r="A46" s="29" t="s">
        <v>37</v>
      </c>
      <c r="B46" s="44">
        <v>66603.37502</v>
      </c>
      <c r="C46" s="44">
        <f t="shared" si="12"/>
        <v>107336.405</v>
      </c>
      <c r="D46" s="44">
        <v>112294.28454</v>
      </c>
      <c r="E46" s="17">
        <f t="shared" si="13"/>
        <v>45690.90951999999</v>
      </c>
      <c r="F46" s="17">
        <f t="shared" si="14"/>
        <v>168.6014928016481</v>
      </c>
      <c r="G46" s="17">
        <f t="shared" si="15"/>
        <v>4957.879539999994</v>
      </c>
      <c r="H46" s="17">
        <f t="shared" si="16"/>
        <v>104.61901024167895</v>
      </c>
      <c r="I46" s="18">
        <v>3204053322.2</v>
      </c>
      <c r="J46" s="79">
        <v>214672.81</v>
      </c>
    </row>
    <row r="47" spans="1:10" ht="26.25" customHeight="1">
      <c r="A47" s="29" t="s">
        <v>38</v>
      </c>
      <c r="B47" s="44">
        <v>305128.88631</v>
      </c>
      <c r="C47" s="44">
        <f t="shared" si="12"/>
        <v>426367.50818000006</v>
      </c>
      <c r="D47" s="44">
        <v>409284.48574</v>
      </c>
      <c r="E47" s="17">
        <f t="shared" si="13"/>
        <v>104155.59943</v>
      </c>
      <c r="F47" s="17">
        <f t="shared" si="14"/>
        <v>134.1349521802343</v>
      </c>
      <c r="G47" s="17">
        <f t="shared" si="15"/>
        <v>-17083.022440000088</v>
      </c>
      <c r="H47" s="17">
        <f t="shared" si="16"/>
        <v>95.99335734729858</v>
      </c>
      <c r="I47" s="18">
        <v>612738300</v>
      </c>
      <c r="J47" s="79">
        <v>852735.01636</v>
      </c>
    </row>
    <row r="48" spans="1:10" ht="15" customHeight="1">
      <c r="A48" s="29" t="s">
        <v>39</v>
      </c>
      <c r="B48" s="44">
        <v>2547.15828</v>
      </c>
      <c r="C48" s="44">
        <f t="shared" si="12"/>
        <v>1846.3</v>
      </c>
      <c r="D48" s="44">
        <v>2528.64235</v>
      </c>
      <c r="E48" s="17">
        <f t="shared" si="13"/>
        <v>-18.515930000000026</v>
      </c>
      <c r="F48" s="17">
        <f t="shared" si="14"/>
        <v>99.27307501283352</v>
      </c>
      <c r="G48" s="17">
        <f t="shared" si="15"/>
        <v>682.3423500000001</v>
      </c>
      <c r="H48" s="17">
        <f t="shared" si="16"/>
        <v>136.95728483995018</v>
      </c>
      <c r="I48" s="18">
        <v>545110882.56</v>
      </c>
      <c r="J48" s="79">
        <v>3692.6</v>
      </c>
    </row>
    <row r="49" spans="1:10" ht="17.25" customHeight="1">
      <c r="A49" s="29" t="s">
        <v>40</v>
      </c>
      <c r="B49" s="44">
        <v>1654.58623</v>
      </c>
      <c r="C49" s="44">
        <f t="shared" si="12"/>
        <v>1139.6</v>
      </c>
      <c r="D49" s="44">
        <v>1678.07727</v>
      </c>
      <c r="E49" s="17">
        <f t="shared" si="13"/>
        <v>23.491040000000112</v>
      </c>
      <c r="F49" s="17">
        <f t="shared" si="14"/>
        <v>101.41975314275402</v>
      </c>
      <c r="G49" s="17">
        <f t="shared" si="15"/>
        <v>538.4772700000001</v>
      </c>
      <c r="H49" s="17">
        <f t="shared" si="16"/>
        <v>147.25142769392772</v>
      </c>
      <c r="I49" s="18">
        <v>2224660000.94</v>
      </c>
      <c r="J49" s="79">
        <v>2279.2</v>
      </c>
    </row>
    <row r="50" spans="1:10" ht="26.25" customHeight="1">
      <c r="A50" s="29" t="s">
        <v>41</v>
      </c>
      <c r="B50" s="44">
        <v>1032.73337</v>
      </c>
      <c r="C50" s="44">
        <f t="shared" si="12"/>
        <v>783.2</v>
      </c>
      <c r="D50" s="44">
        <v>1095.54269</v>
      </c>
      <c r="E50" s="17">
        <f t="shared" si="13"/>
        <v>62.80932000000007</v>
      </c>
      <c r="F50" s="17">
        <f t="shared" si="14"/>
        <v>106.08185247272489</v>
      </c>
      <c r="G50" s="17">
        <f t="shared" si="15"/>
        <v>312.34268999999995</v>
      </c>
      <c r="H50" s="17">
        <f t="shared" si="16"/>
        <v>139.88032303370787</v>
      </c>
      <c r="I50" s="18">
        <v>275157600</v>
      </c>
      <c r="J50" s="79">
        <v>1566.4</v>
      </c>
    </row>
    <row r="51" spans="1:10" ht="39.75" customHeight="1">
      <c r="A51" s="29" t="s">
        <v>48</v>
      </c>
      <c r="B51" s="44">
        <v>9767.40515</v>
      </c>
      <c r="C51" s="44">
        <f t="shared" si="12"/>
        <v>8510.65</v>
      </c>
      <c r="D51" s="44">
        <v>10386.01428</v>
      </c>
      <c r="E51" s="17">
        <f>D51-B51</f>
        <v>618.6091299999989</v>
      </c>
      <c r="F51" s="17">
        <f t="shared" si="14"/>
        <v>106.33340299188879</v>
      </c>
      <c r="G51" s="17">
        <f t="shared" si="15"/>
        <v>1875.3642799999998</v>
      </c>
      <c r="H51" s="17">
        <f t="shared" si="16"/>
        <v>122.0354999911875</v>
      </c>
      <c r="I51" s="18"/>
      <c r="J51" s="79">
        <v>17021.3</v>
      </c>
    </row>
    <row r="52" spans="1:10" ht="39" customHeight="1">
      <c r="A52" s="29" t="s">
        <v>50</v>
      </c>
      <c r="B52" s="44">
        <v>2248.77932</v>
      </c>
      <c r="C52" s="44">
        <f t="shared" si="12"/>
        <v>1780.4</v>
      </c>
      <c r="D52" s="44">
        <v>2546.42582</v>
      </c>
      <c r="E52" s="17">
        <f t="shared" si="13"/>
        <v>297.64649999999983</v>
      </c>
      <c r="F52" s="17">
        <f t="shared" si="14"/>
        <v>113.235914140299</v>
      </c>
      <c r="G52" s="17">
        <f t="shared" si="15"/>
        <v>766.0258199999998</v>
      </c>
      <c r="H52" s="17">
        <f t="shared" si="16"/>
        <v>143.02548977757806</v>
      </c>
      <c r="I52" s="18">
        <v>205713392.64</v>
      </c>
      <c r="J52" s="79">
        <v>3560.8</v>
      </c>
    </row>
    <row r="53" spans="1:12" ht="39" customHeight="1">
      <c r="A53" s="29" t="s">
        <v>42</v>
      </c>
      <c r="B53" s="44">
        <v>911.13239</v>
      </c>
      <c r="C53" s="44">
        <f t="shared" si="12"/>
        <v>771.8</v>
      </c>
      <c r="D53" s="44">
        <v>1171.80572</v>
      </c>
      <c r="E53" s="17">
        <f t="shared" si="13"/>
        <v>260.6733300000001</v>
      </c>
      <c r="F53" s="17">
        <f t="shared" si="14"/>
        <v>128.60981926018457</v>
      </c>
      <c r="G53" s="17">
        <f t="shared" si="15"/>
        <v>400.0057200000001</v>
      </c>
      <c r="H53" s="17">
        <f t="shared" si="16"/>
        <v>151.8276392847888</v>
      </c>
      <c r="I53" s="18">
        <v>20315900</v>
      </c>
      <c r="J53" s="79">
        <v>1543.6</v>
      </c>
      <c r="L53" s="78"/>
    </row>
    <row r="54" spans="1:10" ht="37.5" customHeight="1">
      <c r="A54" s="29" t="s">
        <v>43</v>
      </c>
      <c r="B54" s="41">
        <v>6205.70948</v>
      </c>
      <c r="C54" s="44">
        <f t="shared" si="12"/>
        <v>4658.7</v>
      </c>
      <c r="D54" s="44">
        <v>6730.28864</v>
      </c>
      <c r="E54" s="17">
        <f t="shared" si="13"/>
        <v>524.5791599999993</v>
      </c>
      <c r="F54" s="17">
        <f t="shared" si="14"/>
        <v>108.45316980581565</v>
      </c>
      <c r="G54" s="17">
        <f>D54-C54</f>
        <v>2071.58864</v>
      </c>
      <c r="H54" s="17">
        <f t="shared" si="16"/>
        <v>144.46709682958766</v>
      </c>
      <c r="I54" s="19"/>
      <c r="J54" s="79">
        <v>9317.4</v>
      </c>
    </row>
    <row r="55" spans="1:10" ht="15" customHeight="1">
      <c r="A55" s="2" t="s">
        <v>18</v>
      </c>
      <c r="B55" s="26">
        <f>SUM(B44:B54)</f>
        <v>504893.4485799999</v>
      </c>
      <c r="C55" s="26">
        <f>SUM(C44:C54)</f>
        <v>652526.5009900001</v>
      </c>
      <c r="D55" s="80">
        <f>SUM(D44:D54)</f>
        <v>662497.43115</v>
      </c>
      <c r="E55" s="26">
        <f>D55-B55</f>
        <v>157603.98257000005</v>
      </c>
      <c r="F55" s="26">
        <f t="shared" si="14"/>
        <v>131.21529562589043</v>
      </c>
      <c r="G55" s="26">
        <f t="shared" si="15"/>
        <v>9970.930159999873</v>
      </c>
      <c r="H55" s="26">
        <f t="shared" si="16"/>
        <v>101.52804984086809</v>
      </c>
      <c r="I55" s="28"/>
      <c r="J55" s="27">
        <f>J44+J45+J46+J47+J48+J49+J50+J52+J53+J54+J51</f>
        <v>1305053.00198</v>
      </c>
    </row>
    <row r="56" ht="15" customHeight="1">
      <c r="D56" s="4"/>
    </row>
    <row r="57" spans="2:4" ht="15" customHeight="1">
      <c r="B57" s="4"/>
      <c r="C57" s="4"/>
      <c r="D57" s="4"/>
    </row>
    <row r="59" spans="1:8" ht="42.75" customHeight="1">
      <c r="A59" s="68" t="s">
        <v>49</v>
      </c>
      <c r="B59" s="68"/>
      <c r="G59" s="69" t="s">
        <v>61</v>
      </c>
      <c r="H59" s="69"/>
    </row>
  </sheetData>
  <sheetProtection/>
  <mergeCells count="24">
    <mergeCell ref="D1:H1"/>
    <mergeCell ref="E3:H3"/>
    <mergeCell ref="G2:H2"/>
    <mergeCell ref="D6:D7"/>
    <mergeCell ref="C6:C7"/>
    <mergeCell ref="A4:H4"/>
    <mergeCell ref="A59:B59"/>
    <mergeCell ref="G59:H59"/>
    <mergeCell ref="A43:H43"/>
    <mergeCell ref="A28:A29"/>
    <mergeCell ref="B28:B29"/>
    <mergeCell ref="J28:J29"/>
    <mergeCell ref="D28:D29"/>
    <mergeCell ref="G28:H28"/>
    <mergeCell ref="C28:C29"/>
    <mergeCell ref="A27:H27"/>
    <mergeCell ref="E28:F28"/>
    <mergeCell ref="B6:B7"/>
    <mergeCell ref="A6:A7"/>
    <mergeCell ref="J6:J7"/>
    <mergeCell ref="E6:F6"/>
    <mergeCell ref="G6:H6"/>
    <mergeCell ref="A8:J8"/>
    <mergeCell ref="A17:J17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Suport657</cp:lastModifiedBy>
  <cp:lastPrinted>2017-04-17T06:37:07Z</cp:lastPrinted>
  <dcterms:created xsi:type="dcterms:W3CDTF">2014-09-16T05:33:49Z</dcterms:created>
  <dcterms:modified xsi:type="dcterms:W3CDTF">2021-10-14T13:52:35Z</dcterms:modified>
  <cp:category/>
  <cp:version/>
  <cp:contentType/>
  <cp:contentStatus/>
</cp:coreProperties>
</file>