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20100" windowHeight="771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<sst xmlns="http://schemas.openxmlformats.org/spreadsheetml/2006/main" count="72" uniqueCount="66">
  <si>
    <t>Наименование показателя</t>
  </si>
  <si>
    <t>%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</si>
  <si>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</si>
  <si>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</si>
  <si>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</si>
  <si>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</si>
  <si>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</si>
  <si>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</si>
  <si>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</si>
  <si>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</si>
  <si>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</si>
  <si>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</si>
  <si>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</si>
  <si>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</si>
  <si>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</si>
  <si>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</si>
  <si>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</si>
  <si>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</si>
  <si>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ИТОГО РАСХОДОВ</t>
  </si>
  <si>
    <t>Расходы</t>
  </si>
  <si>
    <t>Налоговые доходы</t>
  </si>
  <si>
    <t>Иные 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</si>
  <si>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</si>
  <si>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</si>
  <si>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</si>
  <si>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Налоги на имущество</t>
  </si>
  <si>
    <t xml:space="preserve">в том числе: </t>
  </si>
  <si>
    <t xml:space="preserve">  -Налог на имущество организаций</t>
  </si>
  <si>
    <t>Налоги на совокупный доход</t>
  </si>
  <si>
    <t>Итого налоговые доходы</t>
  </si>
  <si>
    <t>Иные неналоговые доходы</t>
  </si>
  <si>
    <t>Итого неналоговые доходы</t>
  </si>
  <si>
    <t>ВСЕГО НАЛОГОВЫЕ И НЕНАЛОГОВЫЕ ДОХОДЫ</t>
  </si>
  <si>
    <t>тыс. руб.</t>
  </si>
  <si>
    <t>Доходы от оказания платных услуг и копенсации затрат государства</t>
  </si>
  <si>
    <t>сумма   тыс.руб.</t>
  </si>
  <si>
    <t>сумма  тыс.руб.</t>
  </si>
  <si>
    <t>сумма тыс.руб.</t>
  </si>
  <si>
    <t>Муниципальное казенное учреждение "Центр технического обеспечения учреждений культуры муниципального образования "Гиагинский район"</t>
  </si>
  <si>
    <t>Начальник управления финансов администрации муниципального образования "Гиагинский район"</t>
  </si>
  <si>
    <t>А.Е.Андрусова</t>
  </si>
  <si>
    <t>Утвержденные бюджетные назначения на 2023 год тыс.руб.</t>
  </si>
  <si>
    <t xml:space="preserve">        Расходы в разрезе ведомственной структуры расходов бюджета муниципального образования "Гиагинский район"</t>
  </si>
  <si>
    <t>Администрация муниципального образования "Гиагинский район"</t>
  </si>
  <si>
    <t>Управление финансов администрации муниципального образования "Гиагинский район"</t>
  </si>
  <si>
    <t>Управление культуры администрации муниципального образования "Гиагинский район"</t>
  </si>
  <si>
    <t>Управление образования администрации муниципального образования "Гиагинский район"</t>
  </si>
  <si>
    <t>Совет народных депутатов муниципального образования "Гиагинский район"</t>
  </si>
  <si>
    <t>Контрольно-счетная палата муниципального образования "Гиагинский район"</t>
  </si>
  <si>
    <t>Единая дежурно-диспечерская служба муниципального образования "Гиагинский район"</t>
  </si>
  <si>
    <t>Муниципальное казенное учреждение "Хозяйственно-эксплутационная служба администрации муниципального образования "Гиагинский район"</t>
  </si>
  <si>
    <t>Муниципальное казенное учреждение Централизованная бухгалтерия при Управлении культуры администрации муниципального образования "Гиагинский район"</t>
  </si>
  <si>
    <t>Муниципальное казенное учреждение Централизованная образования"Районный методический кабинет" муниципального образования "Гиагинский район"</t>
  </si>
  <si>
    <t>Муниципальное казенное учреждение Централизованная бухгалтерия при Управлении образования администрации муниципального образования "Гиагинский район"</t>
  </si>
  <si>
    <t>Утвержденные бюджетные назначения на 2023 год                                          тыс.руб.</t>
  </si>
  <si>
    <t>Факт за                               2022 год тыс.руб.</t>
  </si>
  <si>
    <t>Прогноз на 2023 год тыс.руб.</t>
  </si>
  <si>
    <t>Факт за         2023 год тыс.руб.</t>
  </si>
  <si>
    <t>Отклонение от факта за  2022 год</t>
  </si>
  <si>
    <t>Отклонение  от прогноза за 2023 год</t>
  </si>
  <si>
    <t>Прогноз на  01.01.2024 года тыс.руб.</t>
  </si>
  <si>
    <t>Факт на       01.01.2024 года    тыс.руб.</t>
  </si>
  <si>
    <t>Отклонение от факта за   2022 года</t>
  </si>
  <si>
    <t>Отклонение  от прогноза  2023 года</t>
  </si>
  <si>
    <t>Сведения о фактических поступлениях налоговых и неналоговых доходов и произведенных расходах  бюджета муниципального образования "Гиагинский район"                                                                  за   2023 год</t>
  </si>
  <si>
    <t>Факт                                01.01.2023 года тыс.руб.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</si>
</sst>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0.0"/>
    <numFmt numFmtId="182" formatCode="#,##0.000"/>
    <numFmt numFmtId="183" formatCode="#,##0.0000"/>
    <numFmt numFmtId="184" formatCode="#,##0.00000"/>
    <numFmt numFmtId="185" formatCode="#,##0.000000"/>
    <numFmt numFmtId="186" formatCode="0.000"/>
    <numFmt numFmtId="187" formatCode="0.0000"/>
    <numFmt numFmtId="188" formatCode="0.00000"/>
    <numFmt numFmtId="189" formatCode="0.0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30" borderId="0">
      <alignment/>
      <protection/>
    </xf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5" fillId="0" borderId="0" xfId="0" applyFont="1" applyAlignment="1">
      <alignment wrapText="1"/>
    </xf>
    <xf numFmtId="0" fontId="46" fillId="0" borderId="10" xfId="0" applyFont="1" applyFill="1" applyBorder="1" applyAlignment="1">
      <alignment wrapText="1"/>
    </xf>
    <xf numFmtId="180" fontId="0" fillId="0" borderId="0" xfId="0" applyNumberFormat="1" applyAlignment="1">
      <alignment/>
    </xf>
    <xf numFmtId="0" fontId="36" fillId="0" borderId="0" xfId="0" applyFont="1" applyAlignment="1">
      <alignment/>
    </xf>
    <xf numFmtId="0" fontId="45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180" fontId="45" fillId="34" borderId="10" xfId="0" applyNumberFormat="1" applyFont="1" applyFill="1" applyBorder="1" applyAlignment="1">
      <alignment/>
    </xf>
    <xf numFmtId="180" fontId="45" fillId="34" borderId="11" xfId="52" applyNumberFormat="1" applyFont="1" applyFill="1" applyBorder="1" applyAlignment="1">
      <alignment horizontal="right" vertical="top" shrinkToFit="1"/>
      <protection/>
    </xf>
    <xf numFmtId="180" fontId="45" fillId="34" borderId="0" xfId="52" applyNumberFormat="1" applyFont="1" applyFill="1" applyBorder="1" applyAlignment="1">
      <alignment horizontal="right" vertical="top" shrinkToFit="1"/>
      <protection/>
    </xf>
    <xf numFmtId="180" fontId="47" fillId="34" borderId="10" xfId="0" applyNumberFormat="1" applyFont="1" applyFill="1" applyBorder="1" applyAlignment="1">
      <alignment/>
    </xf>
    <xf numFmtId="180" fontId="36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48" fillId="34" borderId="10" xfId="0" applyFont="1" applyFill="1" applyBorder="1" applyAlignment="1">
      <alignment wrapText="1"/>
    </xf>
    <xf numFmtId="180" fontId="0" fillId="34" borderId="10" xfId="0" applyNumberFormat="1" applyFill="1" applyBorder="1" applyAlignment="1">
      <alignment/>
    </xf>
    <xf numFmtId="0" fontId="48" fillId="34" borderId="10" xfId="0" applyFont="1" applyFill="1" applyBorder="1" applyAlignment="1">
      <alignment/>
    </xf>
    <xf numFmtId="0" fontId="46" fillId="34" borderId="10" xfId="0" applyFont="1" applyFill="1" applyBorder="1" applyAlignment="1">
      <alignment wrapText="1"/>
    </xf>
    <xf numFmtId="0" fontId="0" fillId="34" borderId="10" xfId="0" applyFill="1" applyBorder="1" applyAlignment="1">
      <alignment/>
    </xf>
    <xf numFmtId="180" fontId="0" fillId="34" borderId="0" xfId="0" applyNumberFormat="1" applyFill="1" applyAlignment="1">
      <alignment/>
    </xf>
    <xf numFmtId="180" fontId="36" fillId="34" borderId="0" xfId="0" applyNumberFormat="1" applyFont="1" applyFill="1" applyAlignment="1">
      <alignment/>
    </xf>
    <xf numFmtId="0" fontId="45" fillId="34" borderId="10" xfId="0" applyFont="1" applyFill="1" applyBorder="1" applyAlignment="1">
      <alignment horizontal="center" wrapText="1"/>
    </xf>
    <xf numFmtId="0" fontId="45" fillId="34" borderId="10" xfId="0" applyFont="1" applyFill="1" applyBorder="1" applyAlignment="1">
      <alignment horizontal="center"/>
    </xf>
    <xf numFmtId="186" fontId="0" fillId="0" borderId="0" xfId="0" applyNumberFormat="1" applyAlignment="1">
      <alignment/>
    </xf>
    <xf numFmtId="186" fontId="45" fillId="0" borderId="0" xfId="0" applyNumberFormat="1" applyFont="1" applyAlignment="1">
      <alignment wrapText="1"/>
    </xf>
    <xf numFmtId="181" fontId="45" fillId="34" borderId="10" xfId="0" applyNumberFormat="1" applyFont="1" applyFill="1" applyBorder="1" applyAlignment="1">
      <alignment/>
    </xf>
    <xf numFmtId="181" fontId="47" fillId="34" borderId="10" xfId="0" applyNumberFormat="1" applyFont="1" applyFill="1" applyBorder="1" applyAlignment="1">
      <alignment/>
    </xf>
    <xf numFmtId="181" fontId="45" fillId="34" borderId="10" xfId="52" applyNumberFormat="1" applyFont="1" applyFill="1" applyBorder="1">
      <alignment/>
      <protection/>
    </xf>
    <xf numFmtId="181" fontId="48" fillId="34" borderId="12" xfId="0" applyNumberFormat="1" applyFont="1" applyFill="1" applyBorder="1" applyAlignment="1">
      <alignment wrapText="1"/>
    </xf>
    <xf numFmtId="181" fontId="45" fillId="34" borderId="12" xfId="0" applyNumberFormat="1" applyFont="1" applyFill="1" applyBorder="1" applyAlignment="1">
      <alignment/>
    </xf>
    <xf numFmtId="181" fontId="0" fillId="34" borderId="0" xfId="0" applyNumberFormat="1" applyFill="1" applyAlignment="1">
      <alignment/>
    </xf>
    <xf numFmtId="181" fontId="48" fillId="34" borderId="10" xfId="0" applyNumberFormat="1" applyFont="1" applyFill="1" applyBorder="1" applyAlignment="1">
      <alignment wrapText="1"/>
    </xf>
    <xf numFmtId="181" fontId="49" fillId="34" borderId="10" xfId="0" applyNumberFormat="1" applyFont="1" applyFill="1" applyBorder="1" applyAlignment="1">
      <alignment wrapText="1"/>
    </xf>
    <xf numFmtId="181" fontId="47" fillId="34" borderId="13" xfId="0" applyNumberFormat="1" applyFont="1" applyFill="1" applyBorder="1" applyAlignment="1">
      <alignment wrapText="1"/>
    </xf>
    <xf numFmtId="181" fontId="47" fillId="34" borderId="13" xfId="0" applyNumberFormat="1" applyFont="1" applyFill="1" applyBorder="1" applyAlignment="1">
      <alignment/>
    </xf>
    <xf numFmtId="0" fontId="48" fillId="34" borderId="12" xfId="0" applyFont="1" applyFill="1" applyBorder="1" applyAlignment="1">
      <alignment wrapText="1"/>
    </xf>
    <xf numFmtId="180" fontId="45" fillId="34" borderId="12" xfId="0" applyNumberFormat="1" applyFont="1" applyFill="1" applyBorder="1" applyAlignment="1">
      <alignment/>
    </xf>
    <xf numFmtId="0" fontId="47" fillId="34" borderId="10" xfId="0" applyFont="1" applyFill="1" applyBorder="1" applyAlignment="1">
      <alignment wrapText="1"/>
    </xf>
    <xf numFmtId="0" fontId="50" fillId="34" borderId="10" xfId="0" applyFont="1" applyFill="1" applyBorder="1" applyAlignment="1">
      <alignment wrapText="1"/>
    </xf>
    <xf numFmtId="180" fontId="50" fillId="34" borderId="10" xfId="0" applyNumberFormat="1" applyFont="1" applyFill="1" applyBorder="1" applyAlignment="1">
      <alignment/>
    </xf>
    <xf numFmtId="180" fontId="3" fillId="34" borderId="10" xfId="0" applyNumberFormat="1" applyFont="1" applyFill="1" applyBorder="1" applyAlignment="1">
      <alignment/>
    </xf>
    <xf numFmtId="180" fontId="3" fillId="34" borderId="11" xfId="52" applyNumberFormat="1" applyFont="1" applyFill="1" applyBorder="1" applyAlignment="1">
      <alignment horizontal="right" vertical="top" shrinkToFit="1"/>
      <protection/>
    </xf>
    <xf numFmtId="181" fontId="50" fillId="34" borderId="10" xfId="0" applyNumberFormat="1" applyFont="1" applyFill="1" applyBorder="1" applyAlignment="1">
      <alignment/>
    </xf>
    <xf numFmtId="0" fontId="50" fillId="34" borderId="14" xfId="0" applyFont="1" applyFill="1" applyBorder="1" applyAlignment="1">
      <alignment wrapText="1"/>
    </xf>
    <xf numFmtId="181" fontId="50" fillId="34" borderId="15" xfId="0" applyNumberFormat="1" applyFont="1" applyFill="1" applyBorder="1" applyAlignment="1">
      <alignment/>
    </xf>
    <xf numFmtId="180" fontId="50" fillId="34" borderId="15" xfId="0" applyNumberFormat="1" applyFont="1" applyFill="1" applyBorder="1" applyAlignment="1">
      <alignment/>
    </xf>
    <xf numFmtId="180" fontId="50" fillId="34" borderId="0" xfId="0" applyNumberFormat="1" applyFont="1" applyFill="1" applyBorder="1" applyAlignment="1">
      <alignment/>
    </xf>
    <xf numFmtId="0" fontId="26" fillId="34" borderId="0" xfId="0" applyFont="1" applyFill="1" applyAlignment="1">
      <alignment/>
    </xf>
    <xf numFmtId="0" fontId="3" fillId="34" borderId="13" xfId="0" applyFont="1" applyFill="1" applyBorder="1" applyAlignment="1">
      <alignment horizontal="center" wrapText="1"/>
    </xf>
    <xf numFmtId="0" fontId="3" fillId="34" borderId="13" xfId="0" applyFont="1" applyFill="1" applyBorder="1" applyAlignment="1">
      <alignment horizontal="center"/>
    </xf>
    <xf numFmtId="181" fontId="3" fillId="34" borderId="10" xfId="52" applyNumberFormat="1" applyFont="1" applyFill="1" applyBorder="1">
      <alignment/>
      <protection/>
    </xf>
    <xf numFmtId="180" fontId="0" fillId="34" borderId="10" xfId="0" applyNumberFormat="1" applyFont="1" applyFill="1" applyBorder="1" applyAlignment="1">
      <alignment/>
    </xf>
    <xf numFmtId="180" fontId="26" fillId="34" borderId="10" xfId="0" applyNumberFormat="1" applyFont="1" applyFill="1" applyBorder="1" applyAlignment="1">
      <alignment/>
    </xf>
    <xf numFmtId="181" fontId="45" fillId="34" borderId="16" xfId="0" applyNumberFormat="1" applyFont="1" applyFill="1" applyBorder="1" applyAlignment="1">
      <alignment horizontal="right"/>
    </xf>
    <xf numFmtId="181" fontId="45" fillId="34" borderId="17" xfId="0" applyNumberFormat="1" applyFont="1" applyFill="1" applyBorder="1" applyAlignment="1">
      <alignment horizontal="right"/>
    </xf>
    <xf numFmtId="181" fontId="51" fillId="34" borderId="16" xfId="0" applyNumberFormat="1" applyFont="1" applyFill="1" applyBorder="1" applyAlignment="1">
      <alignment horizontal="right"/>
    </xf>
    <xf numFmtId="180" fontId="45" fillId="34" borderId="17" xfId="0" applyNumberFormat="1" applyFont="1" applyFill="1" applyBorder="1" applyAlignment="1">
      <alignment horizontal="right"/>
    </xf>
    <xf numFmtId="180" fontId="51" fillId="34" borderId="17" xfId="0" applyNumberFormat="1" applyFont="1" applyFill="1" applyBorder="1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46" fillId="34" borderId="14" xfId="0" applyFont="1" applyFill="1" applyBorder="1" applyAlignment="1">
      <alignment horizontal="center" wrapText="1"/>
    </xf>
    <xf numFmtId="0" fontId="36" fillId="34" borderId="15" xfId="0" applyFont="1" applyFill="1" applyBorder="1" applyAlignment="1">
      <alignment horizontal="center"/>
    </xf>
    <xf numFmtId="0" fontId="45" fillId="34" borderId="13" xfId="0" applyFont="1" applyFill="1" applyBorder="1" applyAlignment="1">
      <alignment horizontal="center" vertical="top" wrapText="1"/>
    </xf>
    <xf numFmtId="0" fontId="0" fillId="34" borderId="12" xfId="0" applyFill="1" applyBorder="1" applyAlignment="1">
      <alignment horizontal="center" vertical="top" wrapText="1"/>
    </xf>
    <xf numFmtId="186" fontId="45" fillId="34" borderId="13" xfId="0" applyNumberFormat="1" applyFont="1" applyFill="1" applyBorder="1" applyAlignment="1">
      <alignment horizontal="center" vertical="top" wrapText="1"/>
    </xf>
    <xf numFmtId="186" fontId="45" fillId="34" borderId="12" xfId="0" applyNumberFormat="1" applyFont="1" applyFill="1" applyBorder="1" applyAlignment="1">
      <alignment horizontal="center" vertical="top" wrapText="1"/>
    </xf>
    <xf numFmtId="0" fontId="0" fillId="34" borderId="12" xfId="0" applyFill="1" applyBorder="1" applyAlignment="1">
      <alignment/>
    </xf>
    <xf numFmtId="0" fontId="45" fillId="0" borderId="13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45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26" fillId="0" borderId="0" xfId="0" applyFont="1" applyAlignment="1">
      <alignment/>
    </xf>
    <xf numFmtId="0" fontId="26" fillId="34" borderId="13" xfId="0" applyNumberFormat="1" applyFont="1" applyFill="1" applyBorder="1" applyAlignment="1">
      <alignment horizontal="center" wrapText="1"/>
    </xf>
    <xf numFmtId="0" fontId="26" fillId="34" borderId="12" xfId="0" applyNumberFormat="1" applyFont="1" applyFill="1" applyBorder="1" applyAlignment="1">
      <alignment horizontal="center" wrapText="1"/>
    </xf>
    <xf numFmtId="0" fontId="47" fillId="0" borderId="10" xfId="0" applyFont="1" applyBorder="1" applyAlignment="1">
      <alignment horizontal="center" vertical="top" wrapText="1"/>
    </xf>
    <xf numFmtId="0" fontId="47" fillId="34" borderId="10" xfId="0" applyFont="1" applyFill="1" applyBorder="1" applyAlignment="1">
      <alignment horizontal="center" wrapText="1"/>
    </xf>
    <xf numFmtId="186" fontId="45" fillId="34" borderId="19" xfId="0" applyNumberFormat="1" applyFont="1" applyFill="1" applyBorder="1" applyAlignment="1">
      <alignment horizontal="center" vertical="top" wrapText="1"/>
    </xf>
    <xf numFmtId="0" fontId="45" fillId="34" borderId="10" xfId="0" applyFont="1" applyFill="1" applyBorder="1" applyAlignment="1">
      <alignment horizontal="center" vertical="top" wrapText="1"/>
    </xf>
    <xf numFmtId="0" fontId="52" fillId="34" borderId="14" xfId="0" applyFont="1" applyFill="1" applyBorder="1" applyAlignment="1">
      <alignment horizontal="center" wrapText="1"/>
    </xf>
    <xf numFmtId="0" fontId="53" fillId="34" borderId="15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top" wrapText="1"/>
    </xf>
    <xf numFmtId="0" fontId="26" fillId="0" borderId="0" xfId="0" applyFont="1" applyAlignment="1">
      <alignment/>
    </xf>
    <xf numFmtId="186" fontId="3" fillId="34" borderId="13" xfId="0" applyNumberFormat="1" applyFont="1" applyFill="1" applyBorder="1" applyAlignment="1">
      <alignment horizontal="center" vertical="top" wrapText="1"/>
    </xf>
    <xf numFmtId="186" fontId="3" fillId="34" borderId="18" xfId="0" applyNumberFormat="1" applyFont="1" applyFill="1" applyBorder="1" applyAlignment="1">
      <alignment horizontal="center" vertical="top" wrapText="1"/>
    </xf>
    <xf numFmtId="186" fontId="26" fillId="34" borderId="18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zoomScale="115" zoomScaleNormal="115" zoomScalePageLayoutView="0" workbookViewId="0" topLeftCell="A4">
      <selection activeCell="K21" sqref="K21"/>
    </sheetView>
  </sheetViews>
  <sheetFormatPr defaultColWidth="9.140625" defaultRowHeight="15" customHeight="1"/>
  <cols>
    <col min="1" max="1" width="44.421875" style="0" customWidth="1"/>
    <col min="2" max="2" width="14.140625" style="22" customWidth="1"/>
    <col min="3" max="3" width="14.28125" style="22" customWidth="1"/>
    <col min="4" max="4" width="15.00390625" style="22" customWidth="1"/>
    <col min="5" max="5" width="11.8515625" style="0" customWidth="1"/>
    <col min="6" max="6" width="9.7109375" style="0" customWidth="1"/>
    <col min="7" max="7" width="12.421875" style="0" customWidth="1"/>
    <col min="8" max="8" width="10.28125" style="0" customWidth="1"/>
    <col min="9" max="9" width="0.2890625" style="0" hidden="1" customWidth="1"/>
    <col min="10" max="10" width="16.7109375" style="0" customWidth="1"/>
  </cols>
  <sheetData>
    <row r="1" spans="1:8" ht="21" customHeight="1">
      <c r="A1" s="4"/>
      <c r="E1" s="68"/>
      <c r="F1" s="68"/>
      <c r="G1" s="68"/>
      <c r="H1" s="68"/>
    </row>
    <row r="2" spans="1:10" ht="36" customHeight="1">
      <c r="A2" s="69" t="s">
        <v>64</v>
      </c>
      <c r="B2" s="69"/>
      <c r="C2" s="69"/>
      <c r="D2" s="69"/>
      <c r="E2" s="69"/>
      <c r="F2" s="69"/>
      <c r="G2" s="69"/>
      <c r="H2" s="69"/>
      <c r="I2" s="70"/>
      <c r="J2" s="70"/>
    </row>
    <row r="3" spans="1:8" ht="18" customHeight="1">
      <c r="A3" s="1"/>
      <c r="B3" s="23"/>
      <c r="C3" s="23"/>
      <c r="D3" s="23"/>
      <c r="E3" s="1"/>
      <c r="F3" s="1"/>
      <c r="G3" s="1"/>
      <c r="H3" s="5" t="s">
        <v>33</v>
      </c>
    </row>
    <row r="4" spans="1:10" s="80" customFormat="1" ht="53.25" customHeight="1">
      <c r="A4" s="66" t="s">
        <v>0</v>
      </c>
      <c r="B4" s="81" t="s">
        <v>65</v>
      </c>
      <c r="C4" s="81" t="s">
        <v>60</v>
      </c>
      <c r="D4" s="81" t="s">
        <v>61</v>
      </c>
      <c r="E4" s="79" t="s">
        <v>62</v>
      </c>
      <c r="F4" s="79"/>
      <c r="G4" s="79" t="s">
        <v>63</v>
      </c>
      <c r="H4" s="79"/>
      <c r="I4" s="46"/>
      <c r="J4" s="71" t="s">
        <v>54</v>
      </c>
    </row>
    <row r="5" spans="1:10" ht="30.75" customHeight="1">
      <c r="A5" s="67"/>
      <c r="B5" s="82"/>
      <c r="C5" s="83"/>
      <c r="D5" s="83"/>
      <c r="E5" s="47" t="s">
        <v>35</v>
      </c>
      <c r="F5" s="48" t="s">
        <v>1</v>
      </c>
      <c r="G5" s="47" t="s">
        <v>36</v>
      </c>
      <c r="H5" s="48" t="s">
        <v>1</v>
      </c>
      <c r="I5" s="46"/>
      <c r="J5" s="72"/>
    </row>
    <row r="6" spans="1:10" ht="15" customHeight="1">
      <c r="A6" s="73" t="s">
        <v>20</v>
      </c>
      <c r="B6" s="73"/>
      <c r="C6" s="73"/>
      <c r="D6" s="73"/>
      <c r="E6" s="73"/>
      <c r="F6" s="73"/>
      <c r="G6" s="73"/>
      <c r="H6" s="73"/>
      <c r="I6" s="73"/>
      <c r="J6" s="73"/>
    </row>
    <row r="7" spans="1:10" ht="15" customHeight="1">
      <c r="A7" s="27" t="s">
        <v>2</v>
      </c>
      <c r="B7" s="28">
        <v>53063.306</v>
      </c>
      <c r="C7" s="28">
        <v>91537.9</v>
      </c>
      <c r="D7" s="28">
        <v>91559.36451</v>
      </c>
      <c r="E7" s="28">
        <f aca="true" t="shared" si="0" ref="E7:E14">D7-B7</f>
        <v>38496.05851</v>
      </c>
      <c r="F7" s="28">
        <f aca="true" t="shared" si="1" ref="F7:F14">D7*100/B7</f>
        <v>172.54741819139576</v>
      </c>
      <c r="G7" s="28">
        <f aca="true" t="shared" si="2" ref="G7:G14">D7-C7</f>
        <v>21.464510000005248</v>
      </c>
      <c r="H7" s="28">
        <f aca="true" t="shared" si="3" ref="H7:H14">D7*100/C7</f>
        <v>100.02344876821513</v>
      </c>
      <c r="I7" s="29"/>
      <c r="J7" s="28">
        <v>91537.9</v>
      </c>
    </row>
    <row r="8" spans="1:10" ht="28.5" customHeight="1">
      <c r="A8" s="30" t="s">
        <v>3</v>
      </c>
      <c r="B8" s="24">
        <v>515.839</v>
      </c>
      <c r="C8" s="28">
        <v>784.4</v>
      </c>
      <c r="D8" s="24">
        <v>726.78819</v>
      </c>
      <c r="E8" s="24">
        <f t="shared" si="0"/>
        <v>210.94918999999993</v>
      </c>
      <c r="F8" s="24">
        <f t="shared" si="1"/>
        <v>140.89438565133693</v>
      </c>
      <c r="G8" s="24">
        <f t="shared" si="2"/>
        <v>-57.61180999999999</v>
      </c>
      <c r="H8" s="24">
        <f t="shared" si="3"/>
        <v>92.65530214176441</v>
      </c>
      <c r="I8" s="29"/>
      <c r="J8" s="28">
        <v>784.4</v>
      </c>
    </row>
    <row r="9" spans="1:10" ht="15" customHeight="1">
      <c r="A9" s="30" t="s">
        <v>28</v>
      </c>
      <c r="B9" s="24">
        <v>60335.196</v>
      </c>
      <c r="C9" s="28">
        <v>68587.2</v>
      </c>
      <c r="D9" s="24">
        <v>65619.92071</v>
      </c>
      <c r="E9" s="24">
        <f t="shared" si="0"/>
        <v>5284.724710000002</v>
      </c>
      <c r="F9" s="24">
        <f t="shared" si="1"/>
        <v>108.75894181233787</v>
      </c>
      <c r="G9" s="24">
        <f t="shared" si="2"/>
        <v>-2967.2792899999913</v>
      </c>
      <c r="H9" s="24">
        <f t="shared" si="3"/>
        <v>95.67371274815127</v>
      </c>
      <c r="I9" s="29"/>
      <c r="J9" s="28">
        <v>68587.2</v>
      </c>
    </row>
    <row r="10" spans="1:15" ht="15" customHeight="1">
      <c r="A10" s="30" t="s">
        <v>25</v>
      </c>
      <c r="B10" s="24">
        <v>17860.407</v>
      </c>
      <c r="C10" s="28">
        <v>35796.8</v>
      </c>
      <c r="D10" s="24">
        <v>34721.61758</v>
      </c>
      <c r="E10" s="24">
        <f t="shared" si="0"/>
        <v>16861.21058</v>
      </c>
      <c r="F10" s="24">
        <f t="shared" si="1"/>
        <v>194.40552267369944</v>
      </c>
      <c r="G10" s="24">
        <f t="shared" si="2"/>
        <v>-1075.1824200000046</v>
      </c>
      <c r="H10" s="24">
        <f t="shared" si="3"/>
        <v>96.99642867518884</v>
      </c>
      <c r="I10" s="29"/>
      <c r="J10" s="28">
        <v>35796.8</v>
      </c>
      <c r="O10" s="6"/>
    </row>
    <row r="11" spans="1:10" ht="15" customHeight="1">
      <c r="A11" s="30" t="s">
        <v>26</v>
      </c>
      <c r="B11" s="24"/>
      <c r="C11" s="28"/>
      <c r="D11" s="24"/>
      <c r="E11" s="24"/>
      <c r="F11" s="24"/>
      <c r="G11" s="24"/>
      <c r="H11" s="24"/>
      <c r="I11" s="29"/>
      <c r="J11" s="28"/>
    </row>
    <row r="12" spans="1:10" ht="15" customHeight="1">
      <c r="A12" s="31" t="s">
        <v>27</v>
      </c>
      <c r="B12" s="24">
        <v>17860.407</v>
      </c>
      <c r="C12" s="28">
        <v>35796.8</v>
      </c>
      <c r="D12" s="24">
        <v>34721.61758</v>
      </c>
      <c r="E12" s="24">
        <f t="shared" si="0"/>
        <v>16861.21058</v>
      </c>
      <c r="F12" s="24">
        <f t="shared" si="1"/>
        <v>194.40552267369944</v>
      </c>
      <c r="G12" s="24">
        <f t="shared" si="2"/>
        <v>-1075.1824200000046</v>
      </c>
      <c r="H12" s="24">
        <f t="shared" si="3"/>
        <v>96.99642867518884</v>
      </c>
      <c r="I12" s="29"/>
      <c r="J12" s="28">
        <v>35796.8</v>
      </c>
    </row>
    <row r="13" spans="1:10" ht="15" customHeight="1">
      <c r="A13" s="30" t="s">
        <v>21</v>
      </c>
      <c r="B13" s="24">
        <v>2396.166</v>
      </c>
      <c r="C13" s="28">
        <v>3260.6</v>
      </c>
      <c r="D13" s="24">
        <v>3233.07106</v>
      </c>
      <c r="E13" s="24">
        <f t="shared" si="0"/>
        <v>836.90506</v>
      </c>
      <c r="F13" s="24">
        <f t="shared" si="1"/>
        <v>134.92683979323635</v>
      </c>
      <c r="G13" s="24">
        <f t="shared" si="2"/>
        <v>-27.528939999999693</v>
      </c>
      <c r="H13" s="24">
        <f t="shared" si="3"/>
        <v>99.15570937864197</v>
      </c>
      <c r="I13" s="29"/>
      <c r="J13" s="28">
        <v>3260.6</v>
      </c>
    </row>
    <row r="14" spans="1:11" ht="15" customHeight="1">
      <c r="A14" s="32" t="s">
        <v>29</v>
      </c>
      <c r="B14" s="33">
        <f>B7+B8+B9+B10+B13</f>
        <v>134170.914</v>
      </c>
      <c r="C14" s="33">
        <f>C7+C8+C9+C10+C13</f>
        <v>199966.9</v>
      </c>
      <c r="D14" s="33">
        <f>D7+D8+D9+D10+D13</f>
        <v>195860.76205</v>
      </c>
      <c r="E14" s="33">
        <f t="shared" si="0"/>
        <v>61689.84805</v>
      </c>
      <c r="F14" s="33">
        <f t="shared" si="1"/>
        <v>145.97855541924682</v>
      </c>
      <c r="G14" s="33">
        <f t="shared" si="2"/>
        <v>-4106.137950000004</v>
      </c>
      <c r="H14" s="33">
        <f t="shared" si="3"/>
        <v>97.94659118584126</v>
      </c>
      <c r="I14" s="29"/>
      <c r="J14" s="33">
        <f>J7+J8+J9+J10+J13</f>
        <v>199966.9</v>
      </c>
      <c r="K14" s="3"/>
    </row>
    <row r="15" spans="1:10" ht="25.5" customHeight="1">
      <c r="A15" s="74" t="s">
        <v>22</v>
      </c>
      <c r="B15" s="74"/>
      <c r="C15" s="74"/>
      <c r="D15" s="74"/>
      <c r="E15" s="74"/>
      <c r="F15" s="74"/>
      <c r="G15" s="74"/>
      <c r="H15" s="74"/>
      <c r="I15" s="74"/>
      <c r="J15" s="74"/>
    </row>
    <row r="16" spans="1:10" ht="30.75" customHeight="1">
      <c r="A16" s="34" t="s">
        <v>23</v>
      </c>
      <c r="B16" s="28">
        <v>56796.397</v>
      </c>
      <c r="C16" s="28">
        <v>80059.7</v>
      </c>
      <c r="D16" s="28">
        <v>86310.25705</v>
      </c>
      <c r="E16" s="35">
        <f>D16-B16</f>
        <v>29513.860050000003</v>
      </c>
      <c r="F16" s="35">
        <f>D16*100/B16</f>
        <v>151.96431747246223</v>
      </c>
      <c r="G16" s="35">
        <f>D16-C16</f>
        <v>6250.557050000003</v>
      </c>
      <c r="H16" s="35">
        <f>D16*100/C16</f>
        <v>107.80737006259079</v>
      </c>
      <c r="I16" s="12"/>
      <c r="J16" s="28">
        <v>80059.7</v>
      </c>
    </row>
    <row r="17" spans="1:10" ht="15" customHeight="1">
      <c r="A17" s="13" t="s">
        <v>24</v>
      </c>
      <c r="B17" s="24">
        <v>197.937</v>
      </c>
      <c r="C17" s="28">
        <v>369.2</v>
      </c>
      <c r="D17" s="24">
        <v>249.86187</v>
      </c>
      <c r="E17" s="7">
        <f aca="true" t="shared" si="4" ref="E17:E24">D17-B17</f>
        <v>51.92487</v>
      </c>
      <c r="F17" s="7">
        <f aca="true" t="shared" si="5" ref="F17:F24">D17*100/B17</f>
        <v>126.23302869094712</v>
      </c>
      <c r="G17" s="7">
        <f aca="true" t="shared" si="6" ref="G17:G24">D17-C17</f>
        <v>-119.33812999999998</v>
      </c>
      <c r="H17" s="7">
        <f>D17*100/C17</f>
        <v>67.6765628385699</v>
      </c>
      <c r="I17" s="12"/>
      <c r="J17" s="28">
        <v>369.2</v>
      </c>
    </row>
    <row r="18" spans="1:10" ht="24.75" customHeight="1">
      <c r="A18" s="13" t="s">
        <v>4</v>
      </c>
      <c r="B18" s="24">
        <v>5484.064</v>
      </c>
      <c r="C18" s="28">
        <v>1981.4</v>
      </c>
      <c r="D18" s="24">
        <v>4489.89939</v>
      </c>
      <c r="E18" s="7">
        <f t="shared" si="4"/>
        <v>-994.1646100000007</v>
      </c>
      <c r="F18" s="7">
        <f t="shared" si="5"/>
        <v>81.87175404955155</v>
      </c>
      <c r="G18" s="7">
        <f t="shared" si="6"/>
        <v>2508.4993899999995</v>
      </c>
      <c r="H18" s="7">
        <v>0</v>
      </c>
      <c r="I18" s="12"/>
      <c r="J18" s="28">
        <v>1981.4</v>
      </c>
    </row>
    <row r="19" spans="1:10" ht="27.75" customHeight="1">
      <c r="A19" s="13" t="s">
        <v>34</v>
      </c>
      <c r="B19" s="24">
        <v>297.806</v>
      </c>
      <c r="C19" s="28">
        <f>J19*50/100</f>
        <v>0</v>
      </c>
      <c r="D19" s="24">
        <v>222.6638</v>
      </c>
      <c r="E19" s="7">
        <f>D19-B19</f>
        <v>-75.14219999999997</v>
      </c>
      <c r="F19" s="7">
        <v>0</v>
      </c>
      <c r="G19" s="7">
        <f>D19-C19</f>
        <v>222.6638</v>
      </c>
      <c r="H19" s="7">
        <v>0</v>
      </c>
      <c r="I19" s="12"/>
      <c r="J19" s="28">
        <f>Q19*50/100</f>
        <v>0</v>
      </c>
    </row>
    <row r="20" spans="1:10" ht="15" customHeight="1">
      <c r="A20" s="13" t="s">
        <v>5</v>
      </c>
      <c r="B20" s="24">
        <v>1243.146</v>
      </c>
      <c r="C20" s="28">
        <v>1212.8</v>
      </c>
      <c r="D20" s="24">
        <v>1183.34485</v>
      </c>
      <c r="E20" s="7">
        <f t="shared" si="4"/>
        <v>-59.80115000000001</v>
      </c>
      <c r="F20" s="7">
        <f t="shared" si="5"/>
        <v>95.18953123768246</v>
      </c>
      <c r="G20" s="7">
        <f t="shared" si="6"/>
        <v>-29.455150000000003</v>
      </c>
      <c r="H20" s="7">
        <f>D20*100/C20</f>
        <v>97.57131019129288</v>
      </c>
      <c r="I20" s="12"/>
      <c r="J20" s="28">
        <v>1212.8</v>
      </c>
    </row>
    <row r="21" spans="1:10" ht="15" customHeight="1">
      <c r="A21" s="13" t="s">
        <v>30</v>
      </c>
      <c r="B21" s="24">
        <v>160.684</v>
      </c>
      <c r="C21" s="28">
        <v>180</v>
      </c>
      <c r="D21" s="24">
        <v>157.78247</v>
      </c>
      <c r="E21" s="7">
        <f t="shared" si="4"/>
        <v>-2.901530000000008</v>
      </c>
      <c r="F21" s="7">
        <v>0</v>
      </c>
      <c r="G21" s="7">
        <f t="shared" si="6"/>
        <v>-22.21753000000001</v>
      </c>
      <c r="H21" s="7">
        <v>0</v>
      </c>
      <c r="I21" s="12"/>
      <c r="J21" s="28">
        <v>180</v>
      </c>
    </row>
    <row r="22" spans="1:10" ht="15" customHeight="1">
      <c r="A22" s="36" t="s">
        <v>31</v>
      </c>
      <c r="B22" s="25">
        <f>B16+B17+B18+B20+B21+B19</f>
        <v>64180.03399999999</v>
      </c>
      <c r="C22" s="25">
        <f>C16+C17+C18+C20+C21</f>
        <v>83803.09999999999</v>
      </c>
      <c r="D22" s="25">
        <f>D16+D17+D18+D20+D21+D19</f>
        <v>92613.80943</v>
      </c>
      <c r="E22" s="10">
        <f>D22-B22</f>
        <v>28433.77543</v>
      </c>
      <c r="F22" s="10">
        <f>D22*100/B22</f>
        <v>144.30314796966297</v>
      </c>
      <c r="G22" s="10">
        <f>D22-C22</f>
        <v>8810.709430000003</v>
      </c>
      <c r="H22" s="10">
        <f>D22*100/C22</f>
        <v>110.51358413948888</v>
      </c>
      <c r="I22" s="12"/>
      <c r="J22" s="25">
        <f>J16+J17+J18+J20+J21</f>
        <v>83803.09999999999</v>
      </c>
    </row>
    <row r="23" spans="1:10" ht="15" customHeight="1">
      <c r="A23" s="16"/>
      <c r="B23" s="25"/>
      <c r="C23" s="25"/>
      <c r="D23" s="25"/>
      <c r="E23" s="10"/>
      <c r="F23" s="10"/>
      <c r="G23" s="10"/>
      <c r="H23" s="10"/>
      <c r="I23" s="12"/>
      <c r="J23" s="25"/>
    </row>
    <row r="24" spans="1:10" ht="40.5" customHeight="1">
      <c r="A24" s="37" t="s">
        <v>32</v>
      </c>
      <c r="B24" s="41">
        <f>B14+B22</f>
        <v>198350.94799999997</v>
      </c>
      <c r="C24" s="41">
        <f>C14+C22</f>
        <v>283770</v>
      </c>
      <c r="D24" s="41">
        <f>D14+D22</f>
        <v>288474.57148</v>
      </c>
      <c r="E24" s="38">
        <f t="shared" si="4"/>
        <v>90123.62348000001</v>
      </c>
      <c r="F24" s="38">
        <f t="shared" si="5"/>
        <v>145.43644705948168</v>
      </c>
      <c r="G24" s="38">
        <f t="shared" si="6"/>
        <v>4704.571479999984</v>
      </c>
      <c r="H24" s="38">
        <f>D24*100/C24</f>
        <v>101.65788190435916</v>
      </c>
      <c r="I24" s="12"/>
      <c r="J24" s="38">
        <f>J14+J22</f>
        <v>283770</v>
      </c>
    </row>
    <row r="25" spans="1:10" ht="12" customHeight="1">
      <c r="A25" s="42"/>
      <c r="B25" s="43"/>
      <c r="C25" s="43"/>
      <c r="D25" s="43"/>
      <c r="E25" s="44"/>
      <c r="F25" s="44"/>
      <c r="G25" s="44"/>
      <c r="H25" s="44"/>
      <c r="I25" s="12"/>
      <c r="J25" s="45"/>
    </row>
    <row r="26" spans="1:8" ht="51.75" customHeight="1">
      <c r="A26" s="77" t="s">
        <v>19</v>
      </c>
      <c r="B26" s="78"/>
      <c r="C26" s="78"/>
      <c r="D26" s="78"/>
      <c r="E26" s="78"/>
      <c r="F26" s="78"/>
      <c r="G26" s="78"/>
      <c r="H26" s="78"/>
    </row>
    <row r="27" spans="1:10" ht="43.5" customHeight="1">
      <c r="A27" s="61" t="s">
        <v>0</v>
      </c>
      <c r="B27" s="63" t="s">
        <v>55</v>
      </c>
      <c r="C27" s="63" t="s">
        <v>56</v>
      </c>
      <c r="D27" s="63" t="s">
        <v>57</v>
      </c>
      <c r="E27" s="76" t="s">
        <v>58</v>
      </c>
      <c r="F27" s="76"/>
      <c r="G27" s="76" t="s">
        <v>59</v>
      </c>
      <c r="H27" s="76"/>
      <c r="I27" s="12"/>
      <c r="J27" s="61" t="s">
        <v>41</v>
      </c>
    </row>
    <row r="28" spans="1:10" ht="34.5" customHeight="1">
      <c r="A28" s="62"/>
      <c r="B28" s="64"/>
      <c r="C28" s="64"/>
      <c r="D28" s="75"/>
      <c r="E28" s="20" t="s">
        <v>37</v>
      </c>
      <c r="F28" s="21" t="s">
        <v>1</v>
      </c>
      <c r="G28" s="20" t="s">
        <v>37</v>
      </c>
      <c r="H28" s="21" t="s">
        <v>1</v>
      </c>
      <c r="I28" s="12"/>
      <c r="J28" s="65"/>
    </row>
    <row r="29" spans="1:10" ht="15" customHeight="1">
      <c r="A29" s="13" t="s">
        <v>6</v>
      </c>
      <c r="B29" s="52">
        <v>64109.71527</v>
      </c>
      <c r="C29" s="24">
        <f>J29*100/100</f>
        <v>2177.69088</v>
      </c>
      <c r="D29" s="52">
        <v>71142.82731</v>
      </c>
      <c r="E29" s="14">
        <f>D29-B29</f>
        <v>7033.112039999993</v>
      </c>
      <c r="F29" s="14">
        <f>D29/B29*100</f>
        <v>110.97043094073938</v>
      </c>
      <c r="G29" s="14">
        <f>D29-C29</f>
        <v>68965.13643</v>
      </c>
      <c r="H29" s="14">
        <f>D29/C29*100</f>
        <v>3266.892834211621</v>
      </c>
      <c r="I29" s="18"/>
      <c r="J29" s="55">
        <v>2177.69088</v>
      </c>
    </row>
    <row r="30" spans="1:10" ht="15" customHeight="1">
      <c r="A30" s="13" t="s">
        <v>7</v>
      </c>
      <c r="B30" s="52">
        <v>0</v>
      </c>
      <c r="C30" s="24">
        <f aca="true" t="shared" si="7" ref="C30:C40">J30*100/100</f>
        <v>0</v>
      </c>
      <c r="D30" s="52">
        <v>0</v>
      </c>
      <c r="E30" s="14">
        <f aca="true" t="shared" si="8" ref="E30:E41">D30-B30</f>
        <v>0</v>
      </c>
      <c r="F30" s="14">
        <v>0</v>
      </c>
      <c r="G30" s="14">
        <f aca="true" t="shared" si="9" ref="G30:G40">D30-C30</f>
        <v>0</v>
      </c>
      <c r="H30" s="14">
        <v>0</v>
      </c>
      <c r="I30" s="18"/>
      <c r="J30" s="55">
        <v>0</v>
      </c>
    </row>
    <row r="31" spans="1:10" ht="27" customHeight="1">
      <c r="A31" s="13" t="s">
        <v>8</v>
      </c>
      <c r="B31" s="52">
        <v>3781.24349</v>
      </c>
      <c r="C31" s="24">
        <f t="shared" si="7"/>
        <v>5553.2</v>
      </c>
      <c r="D31" s="52">
        <v>5538.59301</v>
      </c>
      <c r="E31" s="14">
        <f t="shared" si="8"/>
        <v>1757.3495199999998</v>
      </c>
      <c r="F31" s="14">
        <f aca="true" t="shared" si="10" ref="F31:F41">D31/B31*100</f>
        <v>146.47543922118592</v>
      </c>
      <c r="G31" s="14">
        <f t="shared" si="9"/>
        <v>-14.606990000000224</v>
      </c>
      <c r="H31" s="14">
        <f aca="true" t="shared" si="11" ref="H31:H40">D31/C31*100</f>
        <v>99.73696265216452</v>
      </c>
      <c r="I31" s="18"/>
      <c r="J31" s="55">
        <v>5553.2</v>
      </c>
    </row>
    <row r="32" spans="1:10" ht="15" customHeight="1">
      <c r="A32" s="13" t="s">
        <v>9</v>
      </c>
      <c r="B32" s="52">
        <v>3439.72746</v>
      </c>
      <c r="C32" s="24">
        <f t="shared" si="7"/>
        <v>72451.81297</v>
      </c>
      <c r="D32" s="52">
        <v>66172.59288</v>
      </c>
      <c r="E32" s="14">
        <f t="shared" si="8"/>
        <v>62732.865419999995</v>
      </c>
      <c r="F32" s="14">
        <f t="shared" si="10"/>
        <v>1923.7743004208828</v>
      </c>
      <c r="G32" s="14">
        <f t="shared" si="9"/>
        <v>-6279.2200900000025</v>
      </c>
      <c r="H32" s="14">
        <f t="shared" si="11"/>
        <v>91.33324642600728</v>
      </c>
      <c r="I32" s="18"/>
      <c r="J32" s="55">
        <v>72451.81297</v>
      </c>
    </row>
    <row r="33" spans="1:10" ht="15" customHeight="1">
      <c r="A33" s="13" t="s">
        <v>10</v>
      </c>
      <c r="B33" s="53">
        <v>15013.02198</v>
      </c>
      <c r="C33" s="24">
        <f t="shared" si="7"/>
        <v>21373.51839</v>
      </c>
      <c r="D33" s="53">
        <v>21373.07854</v>
      </c>
      <c r="E33" s="14">
        <f t="shared" si="8"/>
        <v>6360.056559999999</v>
      </c>
      <c r="F33" s="14">
        <v>0</v>
      </c>
      <c r="G33" s="14">
        <f t="shared" si="9"/>
        <v>-0.43985000000247965</v>
      </c>
      <c r="H33" s="14">
        <f t="shared" si="11"/>
        <v>99.99794207957727</v>
      </c>
      <c r="I33" s="18"/>
      <c r="J33" s="55">
        <v>21373.51839</v>
      </c>
    </row>
    <row r="34" spans="1:10" ht="15" customHeight="1">
      <c r="A34" s="13" t="s">
        <v>11</v>
      </c>
      <c r="B34" s="52">
        <v>631695.44811</v>
      </c>
      <c r="C34" s="24">
        <f t="shared" si="7"/>
        <v>606471.69941</v>
      </c>
      <c r="D34" s="52">
        <v>606256.08519</v>
      </c>
      <c r="E34" s="14">
        <f t="shared" si="8"/>
        <v>-25439.362919999985</v>
      </c>
      <c r="F34" s="14">
        <f t="shared" si="10"/>
        <v>95.97284371826436</v>
      </c>
      <c r="G34" s="14">
        <f t="shared" si="9"/>
        <v>-215.61421999998856</v>
      </c>
      <c r="H34" s="14">
        <f t="shared" si="11"/>
        <v>99.96444776892149</v>
      </c>
      <c r="I34" s="18"/>
      <c r="J34" s="55">
        <v>606471.69941</v>
      </c>
    </row>
    <row r="35" spans="1:10" ht="15" customHeight="1">
      <c r="A35" s="13" t="s">
        <v>12</v>
      </c>
      <c r="B35" s="52">
        <v>116182.34215</v>
      </c>
      <c r="C35" s="24">
        <f t="shared" si="7"/>
        <v>110500.43771</v>
      </c>
      <c r="D35" s="52">
        <v>110349.65688</v>
      </c>
      <c r="E35" s="14">
        <f t="shared" si="8"/>
        <v>-5832.685270000002</v>
      </c>
      <c r="F35" s="14">
        <f t="shared" si="10"/>
        <v>94.97971450560915</v>
      </c>
      <c r="G35" s="14">
        <f t="shared" si="9"/>
        <v>-150.78083000000333</v>
      </c>
      <c r="H35" s="14">
        <f t="shared" si="11"/>
        <v>99.86354730069421</v>
      </c>
      <c r="I35" s="18"/>
      <c r="J35" s="55">
        <v>110500.43771</v>
      </c>
    </row>
    <row r="36" spans="1:10" ht="15" customHeight="1">
      <c r="A36" s="13" t="s">
        <v>13</v>
      </c>
      <c r="B36" s="52">
        <v>39740.95824</v>
      </c>
      <c r="C36" s="24">
        <f t="shared" si="7"/>
        <v>52625.71233</v>
      </c>
      <c r="D36" s="52">
        <v>52544.43479</v>
      </c>
      <c r="E36" s="14">
        <f t="shared" si="8"/>
        <v>12803.47655</v>
      </c>
      <c r="F36" s="14">
        <f t="shared" si="10"/>
        <v>132.21733223612375</v>
      </c>
      <c r="G36" s="14">
        <f t="shared" si="9"/>
        <v>-81.27754000000277</v>
      </c>
      <c r="H36" s="14">
        <f t="shared" si="11"/>
        <v>99.84555545872645</v>
      </c>
      <c r="I36" s="18"/>
      <c r="J36" s="55">
        <v>52625.71233</v>
      </c>
    </row>
    <row r="37" spans="1:10" ht="15" customHeight="1">
      <c r="A37" s="13" t="s">
        <v>14</v>
      </c>
      <c r="B37" s="52">
        <v>378.9</v>
      </c>
      <c r="C37" s="24">
        <f t="shared" si="7"/>
        <v>632.704</v>
      </c>
      <c r="D37" s="52">
        <v>632.064</v>
      </c>
      <c r="E37" s="14">
        <f t="shared" si="8"/>
        <v>253.164</v>
      </c>
      <c r="F37" s="14">
        <f t="shared" si="10"/>
        <v>166.81551860649247</v>
      </c>
      <c r="G37" s="14">
        <f t="shared" si="9"/>
        <v>-0.6399999999999864</v>
      </c>
      <c r="H37" s="14">
        <f t="shared" si="11"/>
        <v>99.89884685413716</v>
      </c>
      <c r="I37" s="18"/>
      <c r="J37" s="55">
        <v>632.704</v>
      </c>
    </row>
    <row r="38" spans="1:10" ht="13.5" customHeight="1">
      <c r="A38" s="15" t="s">
        <v>15</v>
      </c>
      <c r="B38" s="52">
        <v>3436.7</v>
      </c>
      <c r="C38" s="24">
        <f t="shared" si="7"/>
        <v>4700</v>
      </c>
      <c r="D38" s="52">
        <v>4700</v>
      </c>
      <c r="E38" s="14">
        <f t="shared" si="8"/>
        <v>1263.3000000000002</v>
      </c>
      <c r="F38" s="14">
        <f t="shared" si="10"/>
        <v>136.75910029970612</v>
      </c>
      <c r="G38" s="14">
        <f t="shared" si="9"/>
        <v>0</v>
      </c>
      <c r="H38" s="14">
        <f t="shared" si="11"/>
        <v>100</v>
      </c>
      <c r="I38" s="18"/>
      <c r="J38" s="55">
        <v>4700</v>
      </c>
    </row>
    <row r="39" spans="1:10" ht="0.75" customHeight="1" hidden="1">
      <c r="A39" s="13" t="s">
        <v>16</v>
      </c>
      <c r="B39" s="52"/>
      <c r="C39" s="24">
        <f t="shared" si="7"/>
        <v>0</v>
      </c>
      <c r="D39" s="52"/>
      <c r="E39" s="14">
        <f t="shared" si="8"/>
        <v>0</v>
      </c>
      <c r="F39" s="14">
        <v>0</v>
      </c>
      <c r="G39" s="14">
        <f t="shared" si="9"/>
        <v>0</v>
      </c>
      <c r="H39" s="14" t="e">
        <f t="shared" si="11"/>
        <v>#DIV/0!</v>
      </c>
      <c r="I39" s="18"/>
      <c r="J39" s="55"/>
    </row>
    <row r="40" spans="1:10" ht="15" customHeight="1">
      <c r="A40" s="13" t="s">
        <v>17</v>
      </c>
      <c r="B40" s="54">
        <v>11560.446</v>
      </c>
      <c r="C40" s="24">
        <f t="shared" si="7"/>
        <v>14239.4</v>
      </c>
      <c r="D40" s="54">
        <v>14239.4</v>
      </c>
      <c r="E40" s="14">
        <f t="shared" si="8"/>
        <v>2678.9539999999997</v>
      </c>
      <c r="F40" s="14">
        <f t="shared" si="10"/>
        <v>123.17344849844028</v>
      </c>
      <c r="G40" s="14">
        <f t="shared" si="9"/>
        <v>0</v>
      </c>
      <c r="H40" s="14">
        <f t="shared" si="11"/>
        <v>100</v>
      </c>
      <c r="I40" s="18"/>
      <c r="J40" s="56">
        <v>14239.4</v>
      </c>
    </row>
    <row r="41" spans="1:10" ht="15" customHeight="1">
      <c r="A41" s="16" t="s">
        <v>18</v>
      </c>
      <c r="B41" s="25">
        <f>B29+B30+B31+B32+B33+B34+B35+B36+B37+B38+B39+B40</f>
        <v>889338.5027</v>
      </c>
      <c r="C41" s="25">
        <f>SUM(C29:C40)</f>
        <v>890726.1756900001</v>
      </c>
      <c r="D41" s="25">
        <f>D29+D30+D31+D32+D33+D34+D35+D36+D37+D38+D39+D40</f>
        <v>952948.7326</v>
      </c>
      <c r="E41" s="11">
        <f t="shared" si="8"/>
        <v>63610.229900000035</v>
      </c>
      <c r="F41" s="11">
        <f t="shared" si="10"/>
        <v>107.1525330014254</v>
      </c>
      <c r="G41" s="11">
        <f>D41-C41</f>
        <v>62222.55690999993</v>
      </c>
      <c r="H41" s="10">
        <f>D41*100/C41</f>
        <v>106.985598785373</v>
      </c>
      <c r="I41" s="19"/>
      <c r="J41" s="11">
        <f>J29+J30+J31+J32+J33+J34+J35+J36+J37+J38+J39+J40</f>
        <v>890726.1756900001</v>
      </c>
    </row>
    <row r="42" spans="1:10" ht="26.25" customHeight="1">
      <c r="A42" s="59" t="s">
        <v>42</v>
      </c>
      <c r="B42" s="60"/>
      <c r="C42" s="60"/>
      <c r="D42" s="60"/>
      <c r="E42" s="60"/>
      <c r="F42" s="60"/>
      <c r="G42" s="60"/>
      <c r="H42" s="60"/>
      <c r="I42" s="12"/>
      <c r="J42" s="17"/>
    </row>
    <row r="43" spans="1:10" ht="28.5" customHeight="1">
      <c r="A43" s="13" t="s">
        <v>43</v>
      </c>
      <c r="B43" s="26">
        <v>92575.92428</v>
      </c>
      <c r="C43" s="26">
        <f>J43*100/100</f>
        <v>183183.53109</v>
      </c>
      <c r="D43" s="26">
        <v>175981.41549</v>
      </c>
      <c r="E43" s="7">
        <f>D43-B43</f>
        <v>83405.49121000001</v>
      </c>
      <c r="F43" s="7">
        <f>D43*100/B43</f>
        <v>190.09414905514353</v>
      </c>
      <c r="G43" s="7">
        <f>D43-C43</f>
        <v>-7202.11559999999</v>
      </c>
      <c r="H43" s="7">
        <f>D43*100/C43</f>
        <v>96.06836075429646</v>
      </c>
      <c r="I43" s="8">
        <v>2739051300</v>
      </c>
      <c r="J43" s="50">
        <v>183183.53109</v>
      </c>
    </row>
    <row r="44" spans="1:10" ht="27.75" customHeight="1">
      <c r="A44" s="13" t="s">
        <v>44</v>
      </c>
      <c r="B44" s="26">
        <v>18248.31824</v>
      </c>
      <c r="C44" s="26">
        <f aca="true" t="shared" si="12" ref="C44:C54">J44*100/100</f>
        <v>21287.3</v>
      </c>
      <c r="D44" s="26">
        <v>21286.06313</v>
      </c>
      <c r="E44" s="7">
        <f aca="true" t="shared" si="13" ref="E44:E54">D44-B44</f>
        <v>3037.744889999998</v>
      </c>
      <c r="F44" s="7">
        <f aca="true" t="shared" si="14" ref="F44:F55">D44*100/B44</f>
        <v>116.64671149443961</v>
      </c>
      <c r="G44" s="7">
        <f aca="true" t="shared" si="15" ref="G44:G55">D44-C44</f>
        <v>-1.2368700000006356</v>
      </c>
      <c r="H44" s="7">
        <f aca="true" t="shared" si="16" ref="H44:H55">D44*100/C44</f>
        <v>99.99418963419504</v>
      </c>
      <c r="I44" s="8">
        <v>330523000</v>
      </c>
      <c r="J44" s="50">
        <v>21287.3</v>
      </c>
    </row>
    <row r="45" spans="1:10" ht="27.75" customHeight="1">
      <c r="A45" s="13" t="s">
        <v>45</v>
      </c>
      <c r="B45" s="26">
        <v>117561.64383</v>
      </c>
      <c r="C45" s="26">
        <f t="shared" si="12"/>
        <v>86813.46954</v>
      </c>
      <c r="D45" s="26">
        <v>86769.86978</v>
      </c>
      <c r="E45" s="7">
        <f t="shared" si="13"/>
        <v>-30791.774050000007</v>
      </c>
      <c r="F45" s="7">
        <f t="shared" si="14"/>
        <v>73.8079759291845</v>
      </c>
      <c r="G45" s="7">
        <f t="shared" si="15"/>
        <v>-43.599760000011884</v>
      </c>
      <c r="H45" s="7">
        <f t="shared" si="16"/>
        <v>99.949777655206</v>
      </c>
      <c r="I45" s="8">
        <v>3204053322.2</v>
      </c>
      <c r="J45" s="50">
        <v>86813.46954</v>
      </c>
    </row>
    <row r="46" spans="1:10" ht="27" customHeight="1">
      <c r="A46" s="13" t="s">
        <v>46</v>
      </c>
      <c r="B46" s="26">
        <v>611055.8471</v>
      </c>
      <c r="C46" s="26">
        <f t="shared" si="12"/>
        <v>609102.25414</v>
      </c>
      <c r="D46" s="49">
        <v>608860.29184</v>
      </c>
      <c r="E46" s="39">
        <f t="shared" si="13"/>
        <v>-2195.555260000052</v>
      </c>
      <c r="F46" s="39">
        <f t="shared" si="14"/>
        <v>99.64069482839908</v>
      </c>
      <c r="G46" s="39">
        <f t="shared" si="15"/>
        <v>-241.96230000001378</v>
      </c>
      <c r="H46" s="39">
        <f t="shared" si="16"/>
        <v>99.96027558618353</v>
      </c>
      <c r="I46" s="40">
        <v>612738300</v>
      </c>
      <c r="J46" s="51">
        <v>609102.25414</v>
      </c>
    </row>
    <row r="47" spans="1:10" ht="24" customHeight="1">
      <c r="A47" s="13" t="s">
        <v>47</v>
      </c>
      <c r="B47" s="26">
        <v>3785.35975</v>
      </c>
      <c r="C47" s="26">
        <f t="shared" si="12"/>
        <v>4204.43313</v>
      </c>
      <c r="D47" s="26">
        <v>4133.68816</v>
      </c>
      <c r="E47" s="7">
        <f t="shared" si="13"/>
        <v>348.3284099999996</v>
      </c>
      <c r="F47" s="7">
        <f t="shared" si="14"/>
        <v>109.20198958632663</v>
      </c>
      <c r="G47" s="7">
        <f t="shared" si="15"/>
        <v>-70.74497000000065</v>
      </c>
      <c r="H47" s="7">
        <f t="shared" si="16"/>
        <v>98.31737197827664</v>
      </c>
      <c r="I47" s="8">
        <v>545110882.56</v>
      </c>
      <c r="J47" s="50">
        <v>4204.43313</v>
      </c>
    </row>
    <row r="48" spans="1:10" ht="24" customHeight="1">
      <c r="A48" s="13" t="s">
        <v>48</v>
      </c>
      <c r="B48" s="26">
        <v>2835.03669</v>
      </c>
      <c r="C48" s="26">
        <f t="shared" si="12"/>
        <v>3892.81</v>
      </c>
      <c r="D48" s="26">
        <v>3873.03828</v>
      </c>
      <c r="E48" s="7">
        <f t="shared" si="13"/>
        <v>1038.0015900000003</v>
      </c>
      <c r="F48" s="7">
        <f t="shared" si="14"/>
        <v>136.61333885594266</v>
      </c>
      <c r="G48" s="7">
        <f t="shared" si="15"/>
        <v>-19.771719999999732</v>
      </c>
      <c r="H48" s="7">
        <f t="shared" si="16"/>
        <v>99.49209645474608</v>
      </c>
      <c r="I48" s="8">
        <v>2224660000.94</v>
      </c>
      <c r="J48" s="50">
        <v>3892.81</v>
      </c>
    </row>
    <row r="49" spans="1:10" ht="24.75" customHeight="1">
      <c r="A49" s="13" t="s">
        <v>49</v>
      </c>
      <c r="B49" s="26">
        <v>2277.23069</v>
      </c>
      <c r="C49" s="26">
        <f t="shared" si="12"/>
        <v>3225.2</v>
      </c>
      <c r="D49" s="26">
        <v>3210.79301</v>
      </c>
      <c r="E49" s="7">
        <f t="shared" si="13"/>
        <v>933.56232</v>
      </c>
      <c r="F49" s="7">
        <f t="shared" si="14"/>
        <v>140.99550933067744</v>
      </c>
      <c r="G49" s="7">
        <f t="shared" si="15"/>
        <v>-14.40698999999995</v>
      </c>
      <c r="H49" s="7">
        <f t="shared" si="16"/>
        <v>99.55329933027409</v>
      </c>
      <c r="I49" s="8">
        <v>275157600</v>
      </c>
      <c r="J49" s="50">
        <v>3225.2</v>
      </c>
    </row>
    <row r="50" spans="1:10" ht="38.25" customHeight="1">
      <c r="A50" s="13" t="s">
        <v>50</v>
      </c>
      <c r="B50" s="26">
        <v>6793.62279</v>
      </c>
      <c r="C50" s="26">
        <f t="shared" si="12"/>
        <v>10720</v>
      </c>
      <c r="D50" s="26">
        <v>10687.14962</v>
      </c>
      <c r="E50" s="7">
        <f>D50-B50</f>
        <v>3893.52683</v>
      </c>
      <c r="F50" s="7">
        <f t="shared" si="14"/>
        <v>157.31149565341116</v>
      </c>
      <c r="G50" s="7">
        <f>D50-C50</f>
        <v>-32.85037999999986</v>
      </c>
      <c r="H50" s="7">
        <f>D50*100/C50</f>
        <v>99.69355988805971</v>
      </c>
      <c r="I50" s="8">
        <v>275157600</v>
      </c>
      <c r="J50" s="50">
        <v>10720</v>
      </c>
    </row>
    <row r="51" spans="1:10" ht="38.25" customHeight="1">
      <c r="A51" s="13" t="s">
        <v>38</v>
      </c>
      <c r="B51" s="26">
        <v>17438.26057</v>
      </c>
      <c r="C51" s="26">
        <f t="shared" si="12"/>
        <v>19058.62619</v>
      </c>
      <c r="D51" s="26">
        <v>19023.51148</v>
      </c>
      <c r="E51" s="7">
        <f>D51-B51</f>
        <v>1585.2509100000025</v>
      </c>
      <c r="F51" s="7">
        <f t="shared" si="14"/>
        <v>109.09064813911083</v>
      </c>
      <c r="G51" s="7">
        <f t="shared" si="15"/>
        <v>-35.11470999999801</v>
      </c>
      <c r="H51" s="7">
        <f t="shared" si="16"/>
        <v>99.81575424351193</v>
      </c>
      <c r="I51" s="8"/>
      <c r="J51" s="50">
        <v>19058.62619</v>
      </c>
    </row>
    <row r="52" spans="1:10" ht="50.25" customHeight="1">
      <c r="A52" s="13" t="s">
        <v>51</v>
      </c>
      <c r="B52" s="26">
        <v>4678.04416</v>
      </c>
      <c r="C52" s="26">
        <f t="shared" si="12"/>
        <v>4628.34198</v>
      </c>
      <c r="D52" s="26">
        <v>4556.27562</v>
      </c>
      <c r="E52" s="7">
        <f t="shared" si="13"/>
        <v>-121.76854000000003</v>
      </c>
      <c r="F52" s="7">
        <f t="shared" si="14"/>
        <v>97.397020296619</v>
      </c>
      <c r="G52" s="7">
        <f t="shared" si="15"/>
        <v>-72.0663599999998</v>
      </c>
      <c r="H52" s="7">
        <f t="shared" si="16"/>
        <v>98.44293355349684</v>
      </c>
      <c r="I52" s="8">
        <v>205713392.64</v>
      </c>
      <c r="J52" s="50">
        <v>4628.34198</v>
      </c>
    </row>
    <row r="53" spans="1:10" ht="50.25" customHeight="1">
      <c r="A53" s="13" t="s">
        <v>52</v>
      </c>
      <c r="B53" s="26">
        <v>2343.46548</v>
      </c>
      <c r="C53" s="26">
        <f t="shared" si="12"/>
        <v>4022.98962</v>
      </c>
      <c r="D53" s="26">
        <v>4017.91196</v>
      </c>
      <c r="E53" s="7">
        <f t="shared" si="13"/>
        <v>1674.44648</v>
      </c>
      <c r="F53" s="7">
        <f t="shared" si="14"/>
        <v>171.45172370962342</v>
      </c>
      <c r="G53" s="7">
        <f t="shared" si="15"/>
        <v>-5.0776599999999235</v>
      </c>
      <c r="H53" s="7">
        <f t="shared" si="16"/>
        <v>99.87378391495825</v>
      </c>
      <c r="I53" s="8">
        <v>20315900</v>
      </c>
      <c r="J53" s="50">
        <v>4022.98962</v>
      </c>
    </row>
    <row r="54" spans="1:10" ht="50.25" customHeight="1">
      <c r="A54" s="13" t="s">
        <v>53</v>
      </c>
      <c r="B54" s="26">
        <v>9745.74912</v>
      </c>
      <c r="C54" s="26">
        <f t="shared" si="12"/>
        <v>10587.22</v>
      </c>
      <c r="D54" s="26">
        <v>10548.72423</v>
      </c>
      <c r="E54" s="7">
        <f t="shared" si="13"/>
        <v>802.9751099999994</v>
      </c>
      <c r="F54" s="7">
        <f t="shared" si="14"/>
        <v>108.23923435862054</v>
      </c>
      <c r="G54" s="7">
        <f>D54-C54</f>
        <v>-38.49576999999954</v>
      </c>
      <c r="H54" s="7">
        <f t="shared" si="16"/>
        <v>99.63639397311098</v>
      </c>
      <c r="I54" s="9"/>
      <c r="J54" s="50">
        <v>10587.22</v>
      </c>
    </row>
    <row r="55" spans="1:10" ht="15" customHeight="1">
      <c r="A55" s="2" t="s">
        <v>18</v>
      </c>
      <c r="B55" s="25">
        <f>SUM(B43:B54)</f>
        <v>889338.5027000001</v>
      </c>
      <c r="C55" s="25">
        <f>SUM(C43:C54)</f>
        <v>960726.1756900001</v>
      </c>
      <c r="D55" s="25">
        <f>SUM(D43:D54)</f>
        <v>952948.7326000001</v>
      </c>
      <c r="E55" s="10">
        <f>D55-B55</f>
        <v>63610.229900000035</v>
      </c>
      <c r="F55" s="10">
        <f t="shared" si="14"/>
        <v>107.1525330014254</v>
      </c>
      <c r="G55" s="10">
        <f t="shared" si="15"/>
        <v>-7777.443089999957</v>
      </c>
      <c r="H55" s="10">
        <f t="shared" si="16"/>
        <v>99.1904620393616</v>
      </c>
      <c r="I55" s="12"/>
      <c r="J55" s="11">
        <f>J43+J44+J45+J46+J47+J48+J49+J52+J53+J54+J51+J50</f>
        <v>960726.1756900001</v>
      </c>
    </row>
    <row r="59" spans="1:8" ht="42.75" customHeight="1">
      <c r="A59" s="57" t="s">
        <v>39</v>
      </c>
      <c r="B59" s="57"/>
      <c r="G59" s="58" t="s">
        <v>40</v>
      </c>
      <c r="H59" s="58"/>
    </row>
  </sheetData>
  <sheetProtection/>
  <mergeCells count="22">
    <mergeCell ref="A6:J6"/>
    <mergeCell ref="A15:J15"/>
    <mergeCell ref="D27:D28"/>
    <mergeCell ref="G27:H27"/>
    <mergeCell ref="C27:C28"/>
    <mergeCell ref="A26:H26"/>
    <mergeCell ref="E27:F27"/>
    <mergeCell ref="B4:B5"/>
    <mergeCell ref="A4:A5"/>
    <mergeCell ref="E1:H1"/>
    <mergeCell ref="D4:D5"/>
    <mergeCell ref="C4:C5"/>
    <mergeCell ref="A2:J2"/>
    <mergeCell ref="J4:J5"/>
    <mergeCell ref="E4:F4"/>
    <mergeCell ref="G4:H4"/>
    <mergeCell ref="A59:B59"/>
    <mergeCell ref="G59:H59"/>
    <mergeCell ref="A42:H42"/>
    <mergeCell ref="A27:A28"/>
    <mergeCell ref="B27:B28"/>
    <mergeCell ref="J27:J28"/>
  </mergeCells>
  <printOptions/>
  <pageMargins left="0.11811023622047245" right="0" top="0.35433070866141736" bottom="0.2362204724409449" header="0.4330708661417323" footer="0.1968503937007874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suport3468</cp:lastModifiedBy>
  <cp:lastPrinted>2023-07-20T09:50:44Z</cp:lastPrinted>
  <dcterms:created xsi:type="dcterms:W3CDTF">2014-09-16T05:33:49Z</dcterms:created>
  <dcterms:modified xsi:type="dcterms:W3CDTF">2024-01-24T10:59:52Z</dcterms:modified>
  <cp:category/>
  <cp:version/>
  <cp:contentType/>
  <cp:contentStatus/>
</cp:coreProperties>
</file>