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100" windowHeight="77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<sst xmlns="http://schemas.openxmlformats.org/spreadsheetml/2006/main" count="72" uniqueCount="64">
  <si>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</si>
  <si>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</si>
  <si>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</si>
  <si>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</si>
  <si>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</si>
  <si>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</si>
  <si>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</si>
  <si>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</si>
  <si>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</si>
  <si>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</si>
  <si>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</si>
  <si>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</si>
  <si>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</si>
  <si>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</si>
  <si>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</si>
  <si>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</si>
  <si>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</si>
  <si>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</si>
  <si>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</si>
  <si>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</si>
  <si>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</si>
  <si>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</si>
  <si>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</si>
  <si>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</si>
  <si>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</si>
  <si>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</si>
  <si>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</si>
  <si>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</si>
  <si>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</si>
  <si>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</si>
  <si>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</si>
  <si>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</si>
  <si>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</si>
  <si>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</si>
  <si>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</si>
  <si>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</si>
  <si>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</si>
  <si>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</si>
  <si>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</si>
  <si>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</si>
  <si>
    <t>А.Е.Андрусова</t>
  </si>
  <si>
    <t>Утвержденные бюджетные назначения на 2022 год                                          тыс.руб.</t>
  </si>
  <si>
    <t>Сведения о фактических поступлениях налоговых и неналоговых доходов и произведенных расходах  бюджета муниципального образования "Гиагинский район"                                                                  за  1 полугодие 2023 год</t>
  </si>
  <si>
    <t>Факт за                               1 пол.2022 года тыс.руб.</t>
  </si>
  <si>
    <t>Прогноз на  1 пол.2023 года тыс.руб.</t>
  </si>
  <si>
    <t>Факт за 1 пол. 2023 года тыс.руб.</t>
  </si>
  <si>
    <t>Отклонение от факта за  1 полугодие 2022 года</t>
  </si>
  <si>
    <t>Отклонение  от прогноза за 1 полугодие 2023 года</t>
  </si>
  <si>
    <t>Утвержденные бюджетные назначения на 2023 год тыс.руб.</t>
  </si>
  <si>
    <t xml:space="preserve">        Расходы в разрезе ведомственной структуры расходов бюджета муниципального образования "Гиагинский район"</t>
  </si>
  <si>
    <t>Администрация муниципального образования "Гиагинский район"</t>
  </si>
  <si>
    <t>Управление финансов администрации муниципального образования "Гиагинский район"</t>
  </si>
  <si>
    <t>Управление культуры администрации муниципального образования "Гиагинский район"</t>
  </si>
  <si>
    <t>Управление образования администрации муниципального образования "Гиагинский район"</t>
  </si>
  <si>
    <t>Совет народных депутатов муниципального образования "Гиагинский район"</t>
  </si>
  <si>
    <t>Контрольно-счетная палата муниципального образования "Гиагинский район"</t>
  </si>
  <si>
    <t>Единая дежурно-диспечерская служба муниципального образования "Гиагинский район"</t>
  </si>
  <si>
    <t>Муниципальное казенное учреждение "Хозяйственно-эксплутационная служба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</si>
  <si>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муниципального образования "Гиагинский район"</t>
  </si>
  <si>
    <t>Муниципальное казенное учреждение Централизованная образования"Районный методический кабинет" муниципального образования "Гиагинский район"</t>
  </si>
  <si>
    <t>Муниципальное казенное учреждение Централизованная бухгалтерия при Управлении образования администрации муниципального образования "Гиагинский район"</t>
  </si>
  <si>
    <t>Факт                                01.07.2022 года тыс.руб.</t>
  </si>
  <si>
    <t>Прогноз на  01.07.2023 года тыс.руб.</t>
  </si>
  <si>
    <t>Факт на       01.07.2023 года   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</si>
</sst>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Fill="1" applyBorder="1" applyAlignment="1">
      <alignment wrapText="1"/>
    </xf>
    <xf numFmtId="180" fontId="0" fillId="0" borderId="0" xfId="0" applyNumberFormat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80" fontId="45" fillId="34" borderId="10" xfId="0" applyNumberFormat="1" applyFont="1" applyFill="1" applyBorder="1" applyAlignment="1">
      <alignment/>
    </xf>
    <xf numFmtId="180" fontId="45" fillId="34" borderId="11" xfId="52" applyNumberFormat="1" applyFont="1" applyFill="1" applyBorder="1" applyAlignment="1">
      <alignment horizontal="right" vertical="top" shrinkToFit="1"/>
      <protection/>
    </xf>
    <xf numFmtId="180" fontId="45" fillId="34" borderId="0" xfId="52" applyNumberFormat="1" applyFont="1" applyFill="1" applyBorder="1" applyAlignment="1">
      <alignment horizontal="right" vertical="top" shrinkToFit="1"/>
      <protection/>
    </xf>
    <xf numFmtId="180" fontId="47" fillId="34" borderId="10" xfId="0" applyNumberFormat="1" applyFont="1" applyFill="1" applyBorder="1" applyAlignment="1">
      <alignment/>
    </xf>
    <xf numFmtId="180" fontId="3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/>
    </xf>
    <xf numFmtId="0" fontId="48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0" xfId="0" applyNumberFormat="1" applyFill="1" applyAlignment="1">
      <alignment/>
    </xf>
    <xf numFmtId="180" fontId="36" fillId="34" borderId="0" xfId="0" applyNumberFormat="1" applyFont="1" applyFill="1" applyAlignment="1">
      <alignment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45" fillId="0" borderId="0" xfId="0" applyNumberFormat="1" applyFont="1" applyAlignment="1">
      <alignment wrapText="1"/>
    </xf>
    <xf numFmtId="181" fontId="45" fillId="34" borderId="10" xfId="0" applyNumberFormat="1" applyFont="1" applyFill="1" applyBorder="1" applyAlignment="1">
      <alignment/>
    </xf>
    <xf numFmtId="181" fontId="47" fillId="34" borderId="10" xfId="0" applyNumberFormat="1" applyFont="1" applyFill="1" applyBorder="1" applyAlignment="1">
      <alignment/>
    </xf>
    <xf numFmtId="181" fontId="45" fillId="34" borderId="10" xfId="52" applyNumberFormat="1" applyFont="1" applyFill="1" applyBorder="1">
      <alignment/>
      <protection/>
    </xf>
    <xf numFmtId="181" fontId="48" fillId="34" borderId="12" xfId="0" applyNumberFormat="1" applyFont="1" applyFill="1" applyBorder="1" applyAlignment="1">
      <alignment wrapText="1"/>
    </xf>
    <xf numFmtId="181" fontId="45" fillId="34" borderId="12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1" fontId="0" fillId="34" borderId="12" xfId="0" applyNumberFormat="1" applyFill="1" applyBorder="1" applyAlignment="1">
      <alignment/>
    </xf>
    <xf numFmtId="181" fontId="48" fillId="34" borderId="10" xfId="0" applyNumberFormat="1" applyFont="1" applyFill="1" applyBorder="1" applyAlignment="1">
      <alignment wrapText="1"/>
    </xf>
    <xf numFmtId="181" fontId="0" fillId="34" borderId="10" xfId="0" applyNumberFormat="1" applyFill="1" applyBorder="1" applyAlignment="1">
      <alignment/>
    </xf>
    <xf numFmtId="181" fontId="49" fillId="34" borderId="10" xfId="0" applyNumberFormat="1" applyFont="1" applyFill="1" applyBorder="1" applyAlignment="1">
      <alignment wrapText="1"/>
    </xf>
    <xf numFmtId="181" fontId="47" fillId="34" borderId="13" xfId="0" applyNumberFormat="1" applyFont="1" applyFill="1" applyBorder="1" applyAlignment="1">
      <alignment wrapText="1"/>
    </xf>
    <xf numFmtId="181" fontId="47" fillId="34" borderId="13" xfId="0" applyNumberFormat="1" applyFont="1" applyFill="1" applyBorder="1" applyAlignment="1">
      <alignment/>
    </xf>
    <xf numFmtId="0" fontId="48" fillId="34" borderId="12" xfId="0" applyFont="1" applyFill="1" applyBorder="1" applyAlignment="1">
      <alignment wrapText="1"/>
    </xf>
    <xf numFmtId="180" fontId="45" fillId="34" borderId="12" xfId="0" applyNumberFormat="1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80" fontId="50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180" fontId="3" fillId="34" borderId="11" xfId="52" applyNumberFormat="1" applyFont="1" applyFill="1" applyBorder="1" applyAlignment="1">
      <alignment horizontal="right" vertical="top" shrinkToFit="1"/>
      <protection/>
    </xf>
    <xf numFmtId="181" fontId="3" fillId="34" borderId="10" xfId="52" applyNumberFormat="1" applyFont="1" applyFill="1" applyBorder="1">
      <alignment/>
      <protection/>
    </xf>
    <xf numFmtId="180" fontId="0" fillId="34" borderId="10" xfId="0" applyNumberFormat="1" applyFont="1" applyFill="1" applyBorder="1" applyAlignment="1">
      <alignment/>
    </xf>
    <xf numFmtId="180" fontId="26" fillId="34" borderId="10" xfId="0" applyNumberFormat="1" applyFont="1" applyFill="1" applyBorder="1" applyAlignment="1">
      <alignment/>
    </xf>
    <xf numFmtId="180" fontId="45" fillId="34" borderId="14" xfId="0" applyNumberFormat="1" applyFont="1" applyFill="1" applyBorder="1" applyAlignment="1">
      <alignment horizontal="right"/>
    </xf>
    <xf numFmtId="180" fontId="51" fillId="34" borderId="14" xfId="0" applyNumberFormat="1" applyFont="1" applyFill="1" applyBorder="1" applyAlignment="1">
      <alignment horizontal="right"/>
    </xf>
    <xf numFmtId="181" fontId="45" fillId="34" borderId="15" xfId="0" applyNumberFormat="1" applyFont="1" applyFill="1" applyBorder="1" applyAlignment="1">
      <alignment horizontal="right"/>
    </xf>
    <xf numFmtId="181" fontId="45" fillId="34" borderId="14" xfId="0" applyNumberFormat="1" applyFont="1" applyFill="1" applyBorder="1" applyAlignment="1">
      <alignment horizontal="right"/>
    </xf>
    <xf numFmtId="181" fontId="51" fillId="34" borderId="15" xfId="0" applyNumberFormat="1" applyFont="1" applyFill="1" applyBorder="1" applyAlignment="1">
      <alignment horizontal="right"/>
    </xf>
    <xf numFmtId="181" fontId="50" fillId="34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0" fillId="34" borderId="16" xfId="0" applyFont="1" applyFill="1" applyBorder="1" applyAlignment="1">
      <alignment wrapText="1"/>
    </xf>
    <xf numFmtId="181" fontId="50" fillId="34" borderId="17" xfId="0" applyNumberFormat="1" applyFont="1" applyFill="1" applyBorder="1" applyAlignment="1">
      <alignment/>
    </xf>
    <xf numFmtId="180" fontId="50" fillId="34" borderId="17" xfId="0" applyNumberFormat="1" applyFont="1" applyFill="1" applyBorder="1" applyAlignment="1">
      <alignment/>
    </xf>
    <xf numFmtId="180" fontId="50" fillId="34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6" fillId="34" borderId="16" xfId="0" applyFont="1" applyFill="1" applyBorder="1" applyAlignment="1">
      <alignment horizontal="center" wrapText="1"/>
    </xf>
    <xf numFmtId="0" fontId="36" fillId="34" borderId="17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186" fontId="45" fillId="34" borderId="13" xfId="0" applyNumberFormat="1" applyFont="1" applyFill="1" applyBorder="1" applyAlignment="1">
      <alignment horizontal="center" vertical="top" wrapText="1"/>
    </xf>
    <xf numFmtId="186" fontId="45" fillId="34" borderId="12" xfId="0" applyNumberFormat="1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186" fontId="3" fillId="34" borderId="13" xfId="0" applyNumberFormat="1" applyFont="1" applyFill="1" applyBorder="1" applyAlignment="1">
      <alignment horizontal="center" vertical="top" wrapText="1"/>
    </xf>
    <xf numFmtId="186" fontId="3" fillId="34" borderId="18" xfId="0" applyNumberFormat="1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186" fontId="26" fillId="34" borderId="18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wrapText="1"/>
    </xf>
    <xf numFmtId="186" fontId="45" fillId="34" borderId="19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52" fillId="34" borderId="16" xfId="0" applyFont="1" applyFill="1" applyBorder="1" applyAlignment="1">
      <alignment horizontal="center" wrapText="1"/>
    </xf>
    <xf numFmtId="0" fontId="53" fillId="34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19">
      <selection activeCell="O42" sqref="O42"/>
    </sheetView>
  </sheetViews>
  <sheetFormatPr defaultColWidth="9.140625" defaultRowHeight="15" customHeight="1"/>
  <cols>
    <col min="1" max="1" width="44.421875" style="0" customWidth="1"/>
    <col min="2" max="2" width="14.140625" style="22" customWidth="1"/>
    <col min="3" max="3" width="14.28125" style="22" customWidth="1"/>
    <col min="4" max="4" width="15.00390625" style="22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1:8" ht="21" customHeight="1">
      <c r="A1" s="4"/>
      <c r="E1" s="72"/>
      <c r="F1" s="72"/>
      <c r="G1" s="72"/>
      <c r="H1" s="72"/>
    </row>
    <row r="2" spans="1:10" ht="36" customHeight="1">
      <c r="A2" s="74" t="s">
        <v>42</v>
      </c>
      <c r="B2" s="74"/>
      <c r="C2" s="74"/>
      <c r="D2" s="74"/>
      <c r="E2" s="74"/>
      <c r="F2" s="74"/>
      <c r="G2" s="74"/>
      <c r="H2" s="74"/>
      <c r="I2" s="75"/>
      <c r="J2" s="75"/>
    </row>
    <row r="3" spans="1:8" ht="18" customHeight="1">
      <c r="A3" s="1"/>
      <c r="B3" s="23"/>
      <c r="C3" s="23"/>
      <c r="D3" s="23"/>
      <c r="E3" s="1"/>
      <c r="F3" s="1"/>
      <c r="G3" s="1"/>
      <c r="H3" s="5" t="s">
        <v>33</v>
      </c>
    </row>
    <row r="4" spans="1:10" ht="53.25" customHeight="1">
      <c r="A4" s="70" t="s">
        <v>0</v>
      </c>
      <c r="B4" s="68" t="s">
        <v>61</v>
      </c>
      <c r="C4" s="68" t="s">
        <v>62</v>
      </c>
      <c r="D4" s="68" t="s">
        <v>63</v>
      </c>
      <c r="E4" s="78" t="s">
        <v>46</v>
      </c>
      <c r="F4" s="78"/>
      <c r="G4" s="78" t="s">
        <v>47</v>
      </c>
      <c r="H4" s="78"/>
      <c r="I4" s="52"/>
      <c r="J4" s="76" t="s">
        <v>41</v>
      </c>
    </row>
    <row r="5" spans="1:10" ht="30.75" customHeight="1">
      <c r="A5" s="71"/>
      <c r="B5" s="69"/>
      <c r="C5" s="73"/>
      <c r="D5" s="73"/>
      <c r="E5" s="53" t="s">
        <v>35</v>
      </c>
      <c r="F5" s="54" t="s">
        <v>1</v>
      </c>
      <c r="G5" s="53" t="s">
        <v>36</v>
      </c>
      <c r="H5" s="54" t="s">
        <v>1</v>
      </c>
      <c r="I5" s="52"/>
      <c r="J5" s="77"/>
    </row>
    <row r="6" spans="1:10" ht="15" customHeight="1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5" customHeight="1">
      <c r="A7" s="27" t="s">
        <v>2</v>
      </c>
      <c r="B7" s="28">
        <v>34117.32575</v>
      </c>
      <c r="C7" s="28">
        <f>J7*50/100</f>
        <v>45768.95</v>
      </c>
      <c r="D7" s="28">
        <v>34785.86113</v>
      </c>
      <c r="E7" s="28">
        <f aca="true" t="shared" si="0" ref="E7:E14">D7-B7</f>
        <v>668.5353799999939</v>
      </c>
      <c r="F7" s="28">
        <f aca="true" t="shared" si="1" ref="F7:F14">D7*100/B7</f>
        <v>101.95951870582938</v>
      </c>
      <c r="G7" s="28">
        <f aca="true" t="shared" si="2" ref="G7:G14">D7-C7</f>
        <v>-10983.08887</v>
      </c>
      <c r="H7" s="28">
        <f aca="true" t="shared" si="3" ref="H7:H14">D7*100/C7</f>
        <v>76.0031880346829</v>
      </c>
      <c r="I7" s="29"/>
      <c r="J7" s="30">
        <v>91537.9</v>
      </c>
    </row>
    <row r="8" spans="1:10" ht="28.5" customHeight="1">
      <c r="A8" s="31" t="s">
        <v>3</v>
      </c>
      <c r="B8" s="24">
        <v>324.75583</v>
      </c>
      <c r="C8" s="28">
        <f aca="true" t="shared" si="4" ref="C8:C13">J8*50/100</f>
        <v>392.2</v>
      </c>
      <c r="D8" s="24">
        <v>340.26123</v>
      </c>
      <c r="E8" s="24">
        <f t="shared" si="0"/>
        <v>15.505400000000009</v>
      </c>
      <c r="F8" s="24">
        <f t="shared" si="1"/>
        <v>104.77447933729165</v>
      </c>
      <c r="G8" s="24">
        <f t="shared" si="2"/>
        <v>-51.93876999999998</v>
      </c>
      <c r="H8" s="24">
        <f t="shared" si="3"/>
        <v>86.75707037225905</v>
      </c>
      <c r="I8" s="29"/>
      <c r="J8" s="32">
        <v>784.4</v>
      </c>
    </row>
    <row r="9" spans="1:10" ht="15" customHeight="1">
      <c r="A9" s="31" t="s">
        <v>28</v>
      </c>
      <c r="B9" s="24">
        <v>43584.1827</v>
      </c>
      <c r="C9" s="28">
        <f t="shared" si="4"/>
        <v>34293.6</v>
      </c>
      <c r="D9" s="24">
        <v>45796.48438</v>
      </c>
      <c r="E9" s="24">
        <f t="shared" si="0"/>
        <v>2212.301680000004</v>
      </c>
      <c r="F9" s="24">
        <f t="shared" si="1"/>
        <v>105.07592787784455</v>
      </c>
      <c r="G9" s="24">
        <f t="shared" si="2"/>
        <v>11502.884380000003</v>
      </c>
      <c r="H9" s="24">
        <f t="shared" si="3"/>
        <v>133.54236469778618</v>
      </c>
      <c r="I9" s="29"/>
      <c r="J9" s="32">
        <v>68587.2</v>
      </c>
    </row>
    <row r="10" spans="1:15" ht="15" customHeight="1">
      <c r="A10" s="31" t="s">
        <v>25</v>
      </c>
      <c r="B10" s="24">
        <v>12124.19578</v>
      </c>
      <c r="C10" s="28">
        <f t="shared" si="4"/>
        <v>11487</v>
      </c>
      <c r="D10" s="24">
        <v>10668.23012</v>
      </c>
      <c r="E10" s="24">
        <f t="shared" si="0"/>
        <v>-1455.9656599999998</v>
      </c>
      <c r="F10" s="24">
        <f t="shared" si="1"/>
        <v>87.99123928366654</v>
      </c>
      <c r="G10" s="24">
        <f t="shared" si="2"/>
        <v>-818.7698799999998</v>
      </c>
      <c r="H10" s="24">
        <f t="shared" si="3"/>
        <v>92.87220440497956</v>
      </c>
      <c r="I10" s="29"/>
      <c r="J10" s="32">
        <v>22974</v>
      </c>
      <c r="O10" s="6"/>
    </row>
    <row r="11" spans="1:10" ht="15" customHeight="1">
      <c r="A11" s="31" t="s">
        <v>26</v>
      </c>
      <c r="B11" s="24"/>
      <c r="C11" s="28">
        <f t="shared" si="4"/>
        <v>0</v>
      </c>
      <c r="D11" s="24"/>
      <c r="E11" s="24"/>
      <c r="F11" s="24"/>
      <c r="G11" s="24"/>
      <c r="H11" s="24"/>
      <c r="I11" s="29"/>
      <c r="J11" s="32"/>
    </row>
    <row r="12" spans="1:10" ht="15" customHeight="1">
      <c r="A12" s="33" t="s">
        <v>27</v>
      </c>
      <c r="B12" s="24">
        <v>12124.19578</v>
      </c>
      <c r="C12" s="28">
        <f t="shared" si="4"/>
        <v>11487</v>
      </c>
      <c r="D12" s="24">
        <v>10668.23012</v>
      </c>
      <c r="E12" s="24">
        <f t="shared" si="0"/>
        <v>-1455.9656599999998</v>
      </c>
      <c r="F12" s="24">
        <f t="shared" si="1"/>
        <v>87.99123928366654</v>
      </c>
      <c r="G12" s="24">
        <f t="shared" si="2"/>
        <v>-818.7698799999998</v>
      </c>
      <c r="H12" s="24">
        <f t="shared" si="3"/>
        <v>92.87220440497956</v>
      </c>
      <c r="I12" s="29"/>
      <c r="J12" s="32">
        <v>22974</v>
      </c>
    </row>
    <row r="13" spans="1:10" ht="15" customHeight="1">
      <c r="A13" s="31" t="s">
        <v>21</v>
      </c>
      <c r="B13" s="24">
        <v>1617.48735</v>
      </c>
      <c r="C13" s="28">
        <f t="shared" si="4"/>
        <v>1630.3</v>
      </c>
      <c r="D13" s="24">
        <f>1475.22705+0.65739</f>
        <v>1475.88444</v>
      </c>
      <c r="E13" s="24">
        <f t="shared" si="0"/>
        <v>-141.60291000000007</v>
      </c>
      <c r="F13" s="24">
        <f t="shared" si="1"/>
        <v>91.24550123993242</v>
      </c>
      <c r="G13" s="24">
        <f t="shared" si="2"/>
        <v>-154.4155599999999</v>
      </c>
      <c r="H13" s="24">
        <f t="shared" si="3"/>
        <v>90.52839600073608</v>
      </c>
      <c r="I13" s="29"/>
      <c r="J13" s="32">
        <v>3260.6</v>
      </c>
    </row>
    <row r="14" spans="1:11" ht="15" customHeight="1">
      <c r="A14" s="34" t="s">
        <v>29</v>
      </c>
      <c r="B14" s="35">
        <f>B7+B8+B9+B10+B13</f>
        <v>91767.94741</v>
      </c>
      <c r="C14" s="35">
        <f>C7+C8+C9+C10+C13</f>
        <v>93572.05</v>
      </c>
      <c r="D14" s="35">
        <f>D7+D8+D9+D10+D13</f>
        <v>93066.72129999998</v>
      </c>
      <c r="E14" s="35">
        <f t="shared" si="0"/>
        <v>1298.7738899999822</v>
      </c>
      <c r="F14" s="35">
        <f t="shared" si="1"/>
        <v>101.41528052730364</v>
      </c>
      <c r="G14" s="35">
        <f t="shared" si="2"/>
        <v>-505.3287000000273</v>
      </c>
      <c r="H14" s="35">
        <f t="shared" si="3"/>
        <v>99.45995764760949</v>
      </c>
      <c r="I14" s="29"/>
      <c r="J14" s="35">
        <f>J7+J8+J9+J10+J13</f>
        <v>187144.1</v>
      </c>
      <c r="K14" s="3"/>
    </row>
    <row r="15" spans="1:10" ht="25.5" customHeight="1">
      <c r="A15" s="80" t="s">
        <v>22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30.75" customHeight="1">
      <c r="A16" s="36" t="s">
        <v>23</v>
      </c>
      <c r="B16" s="28">
        <v>39712.15279</v>
      </c>
      <c r="C16" s="28">
        <f aca="true" t="shared" si="5" ref="C16:C21">J16*50/100</f>
        <v>40029.85</v>
      </c>
      <c r="D16" s="28">
        <v>41097.37537</v>
      </c>
      <c r="E16" s="37">
        <f>D16-B16</f>
        <v>1385.2225800000015</v>
      </c>
      <c r="F16" s="37">
        <f>D16*100/B16</f>
        <v>103.4881578627206</v>
      </c>
      <c r="G16" s="37">
        <f>D16-C16</f>
        <v>1067.525370000003</v>
      </c>
      <c r="H16" s="37">
        <f>D16*100/C16</f>
        <v>102.66682330810633</v>
      </c>
      <c r="I16" s="12"/>
      <c r="J16" s="37">
        <v>80059.7</v>
      </c>
    </row>
    <row r="17" spans="1:10" ht="15" customHeight="1">
      <c r="A17" s="13" t="s">
        <v>24</v>
      </c>
      <c r="B17" s="24">
        <v>150.47011</v>
      </c>
      <c r="C17" s="28">
        <f t="shared" si="5"/>
        <v>184.6</v>
      </c>
      <c r="D17" s="24">
        <v>156.43493</v>
      </c>
      <c r="E17" s="7">
        <f aca="true" t="shared" si="6" ref="E17:E24">D17-B17</f>
        <v>5.964820000000003</v>
      </c>
      <c r="F17" s="7">
        <f aca="true" t="shared" si="7" ref="F17:F24">D17*100/B17</f>
        <v>103.96412284140683</v>
      </c>
      <c r="G17" s="7">
        <f aca="true" t="shared" si="8" ref="G17:G24">D17-C17</f>
        <v>-28.165069999999986</v>
      </c>
      <c r="H17" s="7">
        <f>D17*100/C17</f>
        <v>84.74264897074757</v>
      </c>
      <c r="I17" s="12"/>
      <c r="J17" s="7">
        <v>369.2</v>
      </c>
    </row>
    <row r="18" spans="1:10" ht="24.75" customHeight="1">
      <c r="A18" s="13" t="s">
        <v>4</v>
      </c>
      <c r="B18" s="24">
        <v>5165.5589</v>
      </c>
      <c r="C18" s="28">
        <f t="shared" si="5"/>
        <v>100</v>
      </c>
      <c r="D18" s="24">
        <v>1100.94651</v>
      </c>
      <c r="E18" s="7">
        <f t="shared" si="6"/>
        <v>-4064.6123900000002</v>
      </c>
      <c r="F18" s="7">
        <f t="shared" si="7"/>
        <v>21.313211819150876</v>
      </c>
      <c r="G18" s="7">
        <f t="shared" si="8"/>
        <v>1000.94651</v>
      </c>
      <c r="H18" s="7">
        <v>0</v>
      </c>
      <c r="I18" s="12"/>
      <c r="J18" s="7">
        <v>200</v>
      </c>
    </row>
    <row r="19" spans="1:10" ht="27.75" customHeight="1">
      <c r="A19" s="13" t="s">
        <v>34</v>
      </c>
      <c r="B19" s="24">
        <v>193.06137</v>
      </c>
      <c r="C19" s="28">
        <f t="shared" si="5"/>
        <v>0</v>
      </c>
      <c r="D19" s="24">
        <v>33.84996</v>
      </c>
      <c r="E19" s="7">
        <f>D19-B19</f>
        <v>-159.21141</v>
      </c>
      <c r="F19" s="7">
        <v>0</v>
      </c>
      <c r="G19" s="7">
        <f>D19-C19</f>
        <v>33.84996</v>
      </c>
      <c r="H19" s="7">
        <v>0</v>
      </c>
      <c r="I19" s="12"/>
      <c r="J19" s="7">
        <v>0</v>
      </c>
    </row>
    <row r="20" spans="1:10" ht="15" customHeight="1">
      <c r="A20" s="13" t="s">
        <v>5</v>
      </c>
      <c r="B20" s="24">
        <v>879.28278</v>
      </c>
      <c r="C20" s="28">
        <f t="shared" si="5"/>
        <v>606.4</v>
      </c>
      <c r="D20" s="24">
        <v>549.65595</v>
      </c>
      <c r="E20" s="7">
        <f t="shared" si="6"/>
        <v>-329.62683000000004</v>
      </c>
      <c r="F20" s="7">
        <f t="shared" si="7"/>
        <v>62.511851989186</v>
      </c>
      <c r="G20" s="7">
        <f t="shared" si="8"/>
        <v>-56.744050000000016</v>
      </c>
      <c r="H20" s="7">
        <f>D20*100/C20</f>
        <v>90.6424719656992</v>
      </c>
      <c r="I20" s="12"/>
      <c r="J20" s="7">
        <v>1212.8</v>
      </c>
    </row>
    <row r="21" spans="1:10" ht="15" customHeight="1">
      <c r="A21" s="13" t="s">
        <v>30</v>
      </c>
      <c r="B21" s="24">
        <v>129.187</v>
      </c>
      <c r="C21" s="28">
        <f t="shared" si="5"/>
        <v>90</v>
      </c>
      <c r="D21" s="24">
        <v>140.07</v>
      </c>
      <c r="E21" s="7">
        <f t="shared" si="6"/>
        <v>10.882999999999981</v>
      </c>
      <c r="F21" s="7">
        <v>0</v>
      </c>
      <c r="G21" s="7">
        <f t="shared" si="8"/>
        <v>50.06999999999999</v>
      </c>
      <c r="H21" s="7">
        <v>0</v>
      </c>
      <c r="I21" s="12"/>
      <c r="J21" s="7">
        <v>180</v>
      </c>
    </row>
    <row r="22" spans="1:10" ht="15" customHeight="1">
      <c r="A22" s="38" t="s">
        <v>31</v>
      </c>
      <c r="B22" s="25">
        <f>B16+B17+B18+B20+B21+B19</f>
        <v>46229.71295000001</v>
      </c>
      <c r="C22" s="25">
        <f>C16+C17+C18+C20+C21</f>
        <v>41010.85</v>
      </c>
      <c r="D22" s="25">
        <f>D16+D17+D18+D20+D21+D19</f>
        <v>43078.332720000006</v>
      </c>
      <c r="E22" s="10">
        <f>D22-B22</f>
        <v>-3151.3802300000025</v>
      </c>
      <c r="F22" s="10">
        <f>D22*100/B22</f>
        <v>93.18321480081784</v>
      </c>
      <c r="G22" s="10">
        <f>D22-C22</f>
        <v>2067.4827200000072</v>
      </c>
      <c r="H22" s="10">
        <f>D22*100/C22</f>
        <v>105.04130667859849</v>
      </c>
      <c r="I22" s="12"/>
      <c r="J22" s="10">
        <f>J16+J17+J18+J20+J21</f>
        <v>82021.7</v>
      </c>
    </row>
    <row r="23" spans="1:10" ht="15" customHeight="1">
      <c r="A23" s="16"/>
      <c r="B23" s="25"/>
      <c r="C23" s="25"/>
      <c r="D23" s="25"/>
      <c r="E23" s="10"/>
      <c r="F23" s="10"/>
      <c r="G23" s="10"/>
      <c r="H23" s="10"/>
      <c r="I23" s="12"/>
      <c r="J23" s="14"/>
    </row>
    <row r="24" spans="1:10" ht="40.5" customHeight="1">
      <c r="A24" s="39" t="s">
        <v>32</v>
      </c>
      <c r="B24" s="51">
        <f>B14+B22</f>
        <v>137997.66036</v>
      </c>
      <c r="C24" s="51">
        <f>C14+C22</f>
        <v>134582.9</v>
      </c>
      <c r="D24" s="51">
        <f>D14+D22</f>
        <v>136145.05401999998</v>
      </c>
      <c r="E24" s="40">
        <f t="shared" si="6"/>
        <v>-1852.6063400000276</v>
      </c>
      <c r="F24" s="40">
        <f t="shared" si="7"/>
        <v>98.65750887720338</v>
      </c>
      <c r="G24" s="40">
        <f t="shared" si="8"/>
        <v>1562.1540199999872</v>
      </c>
      <c r="H24" s="40">
        <f>D24*100/C24</f>
        <v>101.16073737451043</v>
      </c>
      <c r="I24" s="12"/>
      <c r="J24" s="40">
        <f>J14+J22</f>
        <v>269165.8</v>
      </c>
    </row>
    <row r="25" spans="1:10" ht="12" customHeight="1">
      <c r="A25" s="55"/>
      <c r="B25" s="56"/>
      <c r="C25" s="56"/>
      <c r="D25" s="56"/>
      <c r="E25" s="57"/>
      <c r="F25" s="57"/>
      <c r="G25" s="57"/>
      <c r="H25" s="57"/>
      <c r="I25" s="12"/>
      <c r="J25" s="58"/>
    </row>
    <row r="26" spans="1:8" ht="51.75" customHeight="1">
      <c r="A26" s="83" t="s">
        <v>19</v>
      </c>
      <c r="B26" s="84"/>
      <c r="C26" s="84"/>
      <c r="D26" s="84"/>
      <c r="E26" s="84"/>
      <c r="F26" s="84"/>
      <c r="G26" s="84"/>
      <c r="H26" s="84"/>
    </row>
    <row r="27" spans="1:10" ht="43.5" customHeight="1">
      <c r="A27" s="63" t="s">
        <v>0</v>
      </c>
      <c r="B27" s="65" t="s">
        <v>43</v>
      </c>
      <c r="C27" s="65" t="s">
        <v>44</v>
      </c>
      <c r="D27" s="65" t="s">
        <v>45</v>
      </c>
      <c r="E27" s="82" t="s">
        <v>46</v>
      </c>
      <c r="F27" s="82"/>
      <c r="G27" s="82" t="s">
        <v>47</v>
      </c>
      <c r="H27" s="82"/>
      <c r="I27" s="12"/>
      <c r="J27" s="63" t="s">
        <v>48</v>
      </c>
    </row>
    <row r="28" spans="1:10" ht="34.5" customHeight="1">
      <c r="A28" s="64"/>
      <c r="B28" s="66"/>
      <c r="C28" s="66"/>
      <c r="D28" s="81"/>
      <c r="E28" s="20" t="s">
        <v>37</v>
      </c>
      <c r="F28" s="21" t="s">
        <v>1</v>
      </c>
      <c r="G28" s="20" t="s">
        <v>37</v>
      </c>
      <c r="H28" s="21" t="s">
        <v>1</v>
      </c>
      <c r="I28" s="12"/>
      <c r="J28" s="67"/>
    </row>
    <row r="29" spans="1:10" ht="15" customHeight="1">
      <c r="A29" s="13" t="s">
        <v>6</v>
      </c>
      <c r="B29" s="48">
        <v>25726.12639</v>
      </c>
      <c r="C29" s="24">
        <f>J29*50/100</f>
        <v>37176.570105</v>
      </c>
      <c r="D29" s="48">
        <v>30725.39555</v>
      </c>
      <c r="E29" s="14">
        <f>D29-B29</f>
        <v>4999.26916</v>
      </c>
      <c r="F29" s="14">
        <f>D29/B29*100</f>
        <v>119.43265412061128</v>
      </c>
      <c r="G29" s="14">
        <f>D29-C29</f>
        <v>-6451.174554999998</v>
      </c>
      <c r="H29" s="14">
        <f>D29/C29*100</f>
        <v>82.64720350269118</v>
      </c>
      <c r="I29" s="18"/>
      <c r="J29" s="46">
        <v>74353.14021</v>
      </c>
    </row>
    <row r="30" spans="1:10" ht="15" customHeight="1">
      <c r="A30" s="13" t="s">
        <v>7</v>
      </c>
      <c r="B30" s="48">
        <v>0</v>
      </c>
      <c r="C30" s="24">
        <f aca="true" t="shared" si="9" ref="C30:C40">J30*50/100</f>
        <v>0</v>
      </c>
      <c r="D30" s="48">
        <v>0</v>
      </c>
      <c r="E30" s="14">
        <f aca="true" t="shared" si="10" ref="E30:E41">D30-B30</f>
        <v>0</v>
      </c>
      <c r="F30" s="14">
        <v>0</v>
      </c>
      <c r="G30" s="14">
        <f aca="true" t="shared" si="11" ref="G30:G40">D30-C30</f>
        <v>0</v>
      </c>
      <c r="H30" s="14">
        <v>0</v>
      </c>
      <c r="I30" s="18"/>
      <c r="J30" s="46">
        <v>0</v>
      </c>
    </row>
    <row r="31" spans="1:10" ht="27" customHeight="1">
      <c r="A31" s="13" t="s">
        <v>8</v>
      </c>
      <c r="B31" s="48">
        <v>1122.35876</v>
      </c>
      <c r="C31" s="24">
        <f t="shared" si="9"/>
        <v>2976.6</v>
      </c>
      <c r="D31" s="48">
        <v>2202.34902</v>
      </c>
      <c r="E31" s="14">
        <f t="shared" si="10"/>
        <v>1079.99026</v>
      </c>
      <c r="F31" s="14">
        <f aca="true" t="shared" si="12" ref="F31:F41">D31/B31*100</f>
        <v>196.22504839718096</v>
      </c>
      <c r="G31" s="14">
        <f t="shared" si="11"/>
        <v>-774.2509799999998</v>
      </c>
      <c r="H31" s="14">
        <f aca="true" t="shared" si="13" ref="H31:H40">D31/C31*100</f>
        <v>73.98874622052006</v>
      </c>
      <c r="I31" s="18"/>
      <c r="J31" s="46">
        <v>5953.2</v>
      </c>
    </row>
    <row r="32" spans="1:10" ht="15" customHeight="1">
      <c r="A32" s="13" t="s">
        <v>9</v>
      </c>
      <c r="B32" s="48">
        <v>909.69447</v>
      </c>
      <c r="C32" s="24">
        <f t="shared" si="9"/>
        <v>33590.21853</v>
      </c>
      <c r="D32" s="48">
        <v>5747.13152</v>
      </c>
      <c r="E32" s="14">
        <f t="shared" si="10"/>
        <v>4837.4370499999995</v>
      </c>
      <c r="F32" s="14">
        <f t="shared" si="12"/>
        <v>631.7650276581322</v>
      </c>
      <c r="G32" s="14">
        <f t="shared" si="11"/>
        <v>-27843.08701</v>
      </c>
      <c r="H32" s="14">
        <f t="shared" si="13"/>
        <v>17.10953894172239</v>
      </c>
      <c r="I32" s="18"/>
      <c r="J32" s="46">
        <v>67180.43706</v>
      </c>
    </row>
    <row r="33" spans="1:10" ht="15" customHeight="1">
      <c r="A33" s="13" t="s">
        <v>10</v>
      </c>
      <c r="B33" s="49">
        <v>2886.1779</v>
      </c>
      <c r="C33" s="24">
        <f t="shared" si="9"/>
        <v>2849.7020199999997</v>
      </c>
      <c r="D33" s="49">
        <v>4699.40404</v>
      </c>
      <c r="E33" s="14">
        <f t="shared" si="10"/>
        <v>1813.2261400000002</v>
      </c>
      <c r="F33" s="14">
        <v>0</v>
      </c>
      <c r="G33" s="14">
        <f t="shared" si="11"/>
        <v>1849.7020200000006</v>
      </c>
      <c r="H33" s="14">
        <f t="shared" si="13"/>
        <v>164.90861174320258</v>
      </c>
      <c r="I33" s="18"/>
      <c r="J33" s="46">
        <v>5699.40404</v>
      </c>
    </row>
    <row r="34" spans="1:10" ht="15" customHeight="1">
      <c r="A34" s="13" t="s">
        <v>11</v>
      </c>
      <c r="B34" s="48">
        <v>356164.75053</v>
      </c>
      <c r="C34" s="24">
        <f t="shared" si="9"/>
        <v>287534.234445</v>
      </c>
      <c r="D34" s="48">
        <v>296593.2639</v>
      </c>
      <c r="E34" s="14">
        <f t="shared" si="10"/>
        <v>-59571.48663</v>
      </c>
      <c r="F34" s="14">
        <f t="shared" si="12"/>
        <v>83.2741767563036</v>
      </c>
      <c r="G34" s="14">
        <f t="shared" si="11"/>
        <v>9059.02945500001</v>
      </c>
      <c r="H34" s="14">
        <f t="shared" si="13"/>
        <v>103.15059160606938</v>
      </c>
      <c r="I34" s="18"/>
      <c r="J34" s="46">
        <v>575068.46889</v>
      </c>
    </row>
    <row r="35" spans="1:10" ht="15" customHeight="1">
      <c r="A35" s="13" t="s">
        <v>12</v>
      </c>
      <c r="B35" s="48">
        <v>53105.76231</v>
      </c>
      <c r="C35" s="24">
        <f t="shared" si="9"/>
        <v>54558.3905</v>
      </c>
      <c r="D35" s="48">
        <v>58164.79766</v>
      </c>
      <c r="E35" s="14">
        <f t="shared" si="10"/>
        <v>5059.035349999998</v>
      </c>
      <c r="F35" s="14">
        <f t="shared" si="12"/>
        <v>109.52633976039803</v>
      </c>
      <c r="G35" s="14">
        <f t="shared" si="11"/>
        <v>3606.407159999995</v>
      </c>
      <c r="H35" s="14">
        <f t="shared" si="13"/>
        <v>106.61017879550533</v>
      </c>
      <c r="I35" s="18"/>
      <c r="J35" s="46">
        <v>109116.781</v>
      </c>
    </row>
    <row r="36" spans="1:10" ht="15" customHeight="1">
      <c r="A36" s="13" t="s">
        <v>13</v>
      </c>
      <c r="B36" s="48">
        <v>22321.06904</v>
      </c>
      <c r="C36" s="24">
        <f t="shared" si="9"/>
        <v>25320.16068</v>
      </c>
      <c r="D36" s="48">
        <v>30978.63481</v>
      </c>
      <c r="E36" s="14">
        <f t="shared" si="10"/>
        <v>8657.565770000001</v>
      </c>
      <c r="F36" s="14">
        <f t="shared" si="12"/>
        <v>138.78651938437804</v>
      </c>
      <c r="G36" s="14">
        <f t="shared" si="11"/>
        <v>5658.474129999999</v>
      </c>
      <c r="H36" s="14">
        <f t="shared" si="13"/>
        <v>122.34770229744055</v>
      </c>
      <c r="I36" s="18"/>
      <c r="J36" s="46">
        <v>50640.32136</v>
      </c>
    </row>
    <row r="37" spans="1:10" ht="15" customHeight="1">
      <c r="A37" s="13" t="s">
        <v>14</v>
      </c>
      <c r="B37" s="48">
        <v>208.6</v>
      </c>
      <c r="C37" s="24">
        <f t="shared" si="9"/>
        <v>330.5</v>
      </c>
      <c r="D37" s="48">
        <v>271.8</v>
      </c>
      <c r="E37" s="14">
        <f t="shared" si="10"/>
        <v>63.20000000000002</v>
      </c>
      <c r="F37" s="14">
        <f t="shared" si="12"/>
        <v>130.29721955896454</v>
      </c>
      <c r="G37" s="14">
        <f t="shared" si="11"/>
        <v>-58.69999999999999</v>
      </c>
      <c r="H37" s="14">
        <f t="shared" si="13"/>
        <v>82.23903177004539</v>
      </c>
      <c r="I37" s="18"/>
      <c r="J37" s="46">
        <v>661</v>
      </c>
    </row>
    <row r="38" spans="1:10" ht="13.5" customHeight="1">
      <c r="A38" s="15" t="s">
        <v>15</v>
      </c>
      <c r="B38" s="48">
        <v>1611</v>
      </c>
      <c r="C38" s="24">
        <f t="shared" si="9"/>
        <v>2150</v>
      </c>
      <c r="D38" s="48">
        <v>1892.9</v>
      </c>
      <c r="E38" s="14">
        <f t="shared" si="10"/>
        <v>281.9000000000001</v>
      </c>
      <c r="F38" s="14">
        <f t="shared" si="12"/>
        <v>117.49844816883923</v>
      </c>
      <c r="G38" s="14">
        <f t="shared" si="11"/>
        <v>-257.0999999999999</v>
      </c>
      <c r="H38" s="14">
        <f t="shared" si="13"/>
        <v>88.04186046511629</v>
      </c>
      <c r="I38" s="18"/>
      <c r="J38" s="46">
        <v>4300</v>
      </c>
    </row>
    <row r="39" spans="1:10" ht="0.75" customHeight="1" hidden="1">
      <c r="A39" s="13" t="s">
        <v>16</v>
      </c>
      <c r="B39" s="48"/>
      <c r="C39" s="24">
        <f t="shared" si="9"/>
        <v>0</v>
      </c>
      <c r="D39" s="48"/>
      <c r="E39" s="14">
        <f t="shared" si="10"/>
        <v>0</v>
      </c>
      <c r="F39" s="14">
        <v>0</v>
      </c>
      <c r="G39" s="14">
        <f t="shared" si="11"/>
        <v>0</v>
      </c>
      <c r="H39" s="14" t="e">
        <f t="shared" si="13"/>
        <v>#DIV/0!</v>
      </c>
      <c r="I39" s="18"/>
      <c r="J39" s="46"/>
    </row>
    <row r="40" spans="1:10" ht="15" customHeight="1">
      <c r="A40" s="13" t="s">
        <v>17</v>
      </c>
      <c r="B40" s="50">
        <v>3475.896</v>
      </c>
      <c r="C40" s="24">
        <f t="shared" si="9"/>
        <v>3986.95</v>
      </c>
      <c r="D40" s="50">
        <v>4486.69</v>
      </c>
      <c r="E40" s="14">
        <f t="shared" si="10"/>
        <v>1010.7939999999994</v>
      </c>
      <c r="F40" s="14">
        <f t="shared" si="12"/>
        <v>129.08009905935043</v>
      </c>
      <c r="G40" s="14">
        <f t="shared" si="11"/>
        <v>499.7399999999998</v>
      </c>
      <c r="H40" s="14">
        <f t="shared" si="13"/>
        <v>112.53439345865888</v>
      </c>
      <c r="I40" s="18"/>
      <c r="J40" s="47">
        <v>7973.9</v>
      </c>
    </row>
    <row r="41" spans="1:10" ht="15" customHeight="1">
      <c r="A41" s="16" t="s">
        <v>18</v>
      </c>
      <c r="B41" s="25">
        <f>B29+B30+B31+B32+B33+B34+B35+B36+B37+B38+B39+B40</f>
        <v>467531.4354</v>
      </c>
      <c r="C41" s="25">
        <f>SUM(C29:C40)</f>
        <v>450473.32628</v>
      </c>
      <c r="D41" s="25">
        <f>D29+D30+D31+D32+D33+D34+D35+D36+D37+D38+D39+D40</f>
        <v>435762.36650000006</v>
      </c>
      <c r="E41" s="11">
        <f t="shared" si="10"/>
        <v>-31769.068899999955</v>
      </c>
      <c r="F41" s="11">
        <f t="shared" si="12"/>
        <v>93.20493415104384</v>
      </c>
      <c r="G41" s="11">
        <f>D41-C41</f>
        <v>-14710.959779999917</v>
      </c>
      <c r="H41" s="10">
        <f>D41*100/C41</f>
        <v>96.7343327736</v>
      </c>
      <c r="I41" s="19"/>
      <c r="J41" s="11">
        <f>J29+J30+J31+J32+J33+J34+J35+J36+J37+J38+J39+J40</f>
        <v>900946.65256</v>
      </c>
    </row>
    <row r="42" spans="1:10" ht="26.25" customHeight="1">
      <c r="A42" s="61" t="s">
        <v>49</v>
      </c>
      <c r="B42" s="62"/>
      <c r="C42" s="62"/>
      <c r="D42" s="62"/>
      <c r="E42" s="62"/>
      <c r="F42" s="62"/>
      <c r="G42" s="62"/>
      <c r="H42" s="62"/>
      <c r="I42" s="12"/>
      <c r="J42" s="17"/>
    </row>
    <row r="43" spans="1:10" ht="28.5" customHeight="1">
      <c r="A43" s="13" t="s">
        <v>50</v>
      </c>
      <c r="B43" s="26">
        <v>38310.92446</v>
      </c>
      <c r="C43" s="26">
        <f>J43*50/100</f>
        <v>79314.14927</v>
      </c>
      <c r="D43" s="26">
        <v>55087.84085</v>
      </c>
      <c r="E43" s="7">
        <f>D43-B43</f>
        <v>16776.91639</v>
      </c>
      <c r="F43" s="7">
        <f>D43*100/B43</f>
        <v>143.79146842962922</v>
      </c>
      <c r="G43" s="7">
        <f>D43-C43</f>
        <v>-24226.308419999994</v>
      </c>
      <c r="H43" s="7">
        <f>D43*100/C43</f>
        <v>69.45525023847993</v>
      </c>
      <c r="I43" s="8">
        <v>2739051300</v>
      </c>
      <c r="J43" s="44">
        <v>158628.29854</v>
      </c>
    </row>
    <row r="44" spans="1:10" ht="27.75" customHeight="1">
      <c r="A44" s="13" t="s">
        <v>51</v>
      </c>
      <c r="B44" s="26">
        <v>6456.16581</v>
      </c>
      <c r="C44" s="26">
        <f aca="true" t="shared" si="14" ref="C44:C54">J44*50/100</f>
        <v>8530.015</v>
      </c>
      <c r="D44" s="26">
        <v>7733.00416</v>
      </c>
      <c r="E44" s="7">
        <f aca="true" t="shared" si="15" ref="E44:E54">D44-B44</f>
        <v>1276.83835</v>
      </c>
      <c r="F44" s="7">
        <f aca="true" t="shared" si="16" ref="F44:F55">D44*100/B44</f>
        <v>119.77703775857641</v>
      </c>
      <c r="G44" s="7">
        <f aca="true" t="shared" si="17" ref="G44:G55">D44-C44</f>
        <v>-797.010839999999</v>
      </c>
      <c r="H44" s="7">
        <f aca="true" t="shared" si="18" ref="H44:H55">D44*100/C44</f>
        <v>90.65639579766274</v>
      </c>
      <c r="I44" s="8">
        <v>330523000</v>
      </c>
      <c r="J44" s="44">
        <v>17060.03</v>
      </c>
    </row>
    <row r="45" spans="1:10" ht="27.75" customHeight="1">
      <c r="A45" s="13" t="s">
        <v>52</v>
      </c>
      <c r="B45" s="26">
        <v>56317.75587</v>
      </c>
      <c r="C45" s="26">
        <f t="shared" si="14"/>
        <v>43467.4905</v>
      </c>
      <c r="D45" s="26">
        <v>45926.09381</v>
      </c>
      <c r="E45" s="7">
        <f t="shared" si="15"/>
        <v>-10391.662060000002</v>
      </c>
      <c r="F45" s="7">
        <f t="shared" si="16"/>
        <v>81.5481602569758</v>
      </c>
      <c r="G45" s="7">
        <f t="shared" si="17"/>
        <v>2458.6033099999986</v>
      </c>
      <c r="H45" s="7">
        <f t="shared" si="18"/>
        <v>105.65618875559426</v>
      </c>
      <c r="I45" s="8">
        <v>3204053322.2</v>
      </c>
      <c r="J45" s="44">
        <v>86934.981</v>
      </c>
    </row>
    <row r="46" spans="1:10" ht="27" customHeight="1">
      <c r="A46" s="13" t="s">
        <v>53</v>
      </c>
      <c r="B46" s="26">
        <v>343725.45087</v>
      </c>
      <c r="C46" s="26">
        <f t="shared" si="14"/>
        <v>289613.441945</v>
      </c>
      <c r="D46" s="43">
        <v>297638.73387</v>
      </c>
      <c r="E46" s="41">
        <f t="shared" si="15"/>
        <v>-46086.717000000004</v>
      </c>
      <c r="F46" s="41">
        <f t="shared" si="16"/>
        <v>86.59199751332048</v>
      </c>
      <c r="G46" s="41">
        <f t="shared" si="17"/>
        <v>8025.291924999969</v>
      </c>
      <c r="H46" s="41">
        <f t="shared" si="18"/>
        <v>102.77103571957963</v>
      </c>
      <c r="I46" s="42">
        <v>612738300</v>
      </c>
      <c r="J46" s="45">
        <v>579226.88389</v>
      </c>
    </row>
    <row r="47" spans="1:10" ht="24" customHeight="1">
      <c r="A47" s="13" t="s">
        <v>54</v>
      </c>
      <c r="B47" s="26">
        <v>1864.06031</v>
      </c>
      <c r="C47" s="26">
        <f t="shared" si="14"/>
        <v>2120.527065</v>
      </c>
      <c r="D47" s="26">
        <v>2104.76535</v>
      </c>
      <c r="E47" s="7">
        <f t="shared" si="15"/>
        <v>240.70504000000005</v>
      </c>
      <c r="F47" s="7">
        <f t="shared" si="16"/>
        <v>112.9129427148202</v>
      </c>
      <c r="G47" s="7">
        <f t="shared" si="17"/>
        <v>-15.761715000000095</v>
      </c>
      <c r="H47" s="7">
        <f t="shared" si="18"/>
        <v>99.25670767140149</v>
      </c>
      <c r="I47" s="8">
        <v>545110882.56</v>
      </c>
      <c r="J47" s="44">
        <v>4241.05413</v>
      </c>
    </row>
    <row r="48" spans="1:10" ht="24" customHeight="1">
      <c r="A48" s="13" t="s">
        <v>55</v>
      </c>
      <c r="B48" s="26">
        <v>1550.42512</v>
      </c>
      <c r="C48" s="26">
        <f t="shared" si="14"/>
        <v>1412.56</v>
      </c>
      <c r="D48" s="26">
        <v>1403.08098</v>
      </c>
      <c r="E48" s="7">
        <f t="shared" si="15"/>
        <v>-147.34414000000015</v>
      </c>
      <c r="F48" s="7">
        <f t="shared" si="16"/>
        <v>90.49653297671027</v>
      </c>
      <c r="G48" s="7">
        <f t="shared" si="17"/>
        <v>-9.479019999999991</v>
      </c>
      <c r="H48" s="7">
        <f t="shared" si="18"/>
        <v>99.32894744294047</v>
      </c>
      <c r="I48" s="8">
        <v>2224660000.94</v>
      </c>
      <c r="J48" s="44">
        <v>2825.12</v>
      </c>
    </row>
    <row r="49" spans="1:10" ht="24.75" customHeight="1">
      <c r="A49" s="13" t="s">
        <v>56</v>
      </c>
      <c r="B49" s="26">
        <v>1122.35876</v>
      </c>
      <c r="C49" s="26">
        <f t="shared" si="14"/>
        <v>1612.6</v>
      </c>
      <c r="D49" s="26">
        <v>1692.34902</v>
      </c>
      <c r="E49" s="7">
        <f t="shared" si="15"/>
        <v>569.99026</v>
      </c>
      <c r="F49" s="7">
        <f t="shared" si="16"/>
        <v>150.7850324079976</v>
      </c>
      <c r="G49" s="7">
        <f t="shared" si="17"/>
        <v>79.7490200000002</v>
      </c>
      <c r="H49" s="7">
        <f t="shared" si="18"/>
        <v>104.94536896936624</v>
      </c>
      <c r="I49" s="8">
        <v>275157600</v>
      </c>
      <c r="J49" s="44">
        <v>3225.2</v>
      </c>
    </row>
    <row r="50" spans="1:10" ht="38.25" customHeight="1">
      <c r="A50" s="13" t="s">
        <v>57</v>
      </c>
      <c r="B50" s="26">
        <v>1875.26503</v>
      </c>
      <c r="C50" s="26">
        <f t="shared" si="14"/>
        <v>5975</v>
      </c>
      <c r="D50" s="26">
        <v>4823.41784</v>
      </c>
      <c r="E50" s="7">
        <f>D50-B50</f>
        <v>2948.15281</v>
      </c>
      <c r="F50" s="7">
        <f t="shared" si="16"/>
        <v>257.21259463788965</v>
      </c>
      <c r="G50" s="7">
        <f>D50-C50</f>
        <v>-1151.58216</v>
      </c>
      <c r="H50" s="7">
        <f>D50*100/C50</f>
        <v>80.72665841004184</v>
      </c>
      <c r="I50" s="8">
        <v>275157600</v>
      </c>
      <c r="J50" s="44">
        <v>11950</v>
      </c>
    </row>
    <row r="51" spans="1:10" ht="38.25" customHeight="1">
      <c r="A51" s="13" t="s">
        <v>38</v>
      </c>
      <c r="B51" s="26">
        <v>8270.80699</v>
      </c>
      <c r="C51" s="26">
        <f t="shared" si="14"/>
        <v>8757.8</v>
      </c>
      <c r="D51" s="26">
        <v>10145.39634</v>
      </c>
      <c r="E51" s="7">
        <f>D51-B51</f>
        <v>1874.5893500000002</v>
      </c>
      <c r="F51" s="7">
        <f t="shared" si="16"/>
        <v>122.6651323415782</v>
      </c>
      <c r="G51" s="7">
        <f t="shared" si="17"/>
        <v>1387.59634</v>
      </c>
      <c r="H51" s="7">
        <f t="shared" si="18"/>
        <v>115.84411998447099</v>
      </c>
      <c r="I51" s="8"/>
      <c r="J51" s="44">
        <v>17515.6</v>
      </c>
    </row>
    <row r="52" spans="1:10" ht="50.25" customHeight="1">
      <c r="A52" s="13" t="s">
        <v>58</v>
      </c>
      <c r="B52" s="26">
        <v>2227.78883</v>
      </c>
      <c r="C52" s="26">
        <f t="shared" si="14"/>
        <v>2333.1</v>
      </c>
      <c r="D52" s="26">
        <v>2093.30751</v>
      </c>
      <c r="E52" s="7">
        <f t="shared" si="15"/>
        <v>-134.48131999999987</v>
      </c>
      <c r="F52" s="7">
        <f t="shared" si="16"/>
        <v>93.9634619678024</v>
      </c>
      <c r="G52" s="7">
        <f t="shared" si="17"/>
        <v>-239.79248999999982</v>
      </c>
      <c r="H52" s="7">
        <f t="shared" si="18"/>
        <v>89.72215121512153</v>
      </c>
      <c r="I52" s="8">
        <v>205713392.64</v>
      </c>
      <c r="J52" s="44">
        <v>4666.2</v>
      </c>
    </row>
    <row r="53" spans="1:10" ht="50.25" customHeight="1">
      <c r="A53" s="13" t="s">
        <v>59</v>
      </c>
      <c r="B53" s="26">
        <v>1107.8767</v>
      </c>
      <c r="C53" s="26">
        <f t="shared" si="14"/>
        <v>2113.9325</v>
      </c>
      <c r="D53" s="26">
        <v>1840.28115</v>
      </c>
      <c r="E53" s="7">
        <f t="shared" si="15"/>
        <v>732.40445</v>
      </c>
      <c r="F53" s="7">
        <f t="shared" si="16"/>
        <v>166.108841353916</v>
      </c>
      <c r="G53" s="7">
        <f t="shared" si="17"/>
        <v>-273.65134999999987</v>
      </c>
      <c r="H53" s="7">
        <f t="shared" si="18"/>
        <v>87.05486811901515</v>
      </c>
      <c r="I53" s="8">
        <v>20315900</v>
      </c>
      <c r="J53" s="44">
        <v>4227.865</v>
      </c>
    </row>
    <row r="54" spans="1:10" ht="50.25" customHeight="1">
      <c r="A54" s="13" t="s">
        <v>60</v>
      </c>
      <c r="B54" s="26">
        <v>4702.55665</v>
      </c>
      <c r="C54" s="26">
        <f t="shared" si="14"/>
        <v>5222.71</v>
      </c>
      <c r="D54" s="26">
        <v>5274.09562</v>
      </c>
      <c r="E54" s="7">
        <f t="shared" si="15"/>
        <v>571.5389699999996</v>
      </c>
      <c r="F54" s="7">
        <f t="shared" si="16"/>
        <v>112.15379234187428</v>
      </c>
      <c r="G54" s="7">
        <f>D54-C54</f>
        <v>51.38562000000002</v>
      </c>
      <c r="H54" s="7">
        <f t="shared" si="18"/>
        <v>100.98388805811543</v>
      </c>
      <c r="I54" s="9"/>
      <c r="J54" s="44">
        <v>10445.42</v>
      </c>
    </row>
    <row r="55" spans="1:10" ht="15" customHeight="1">
      <c r="A55" s="2" t="s">
        <v>18</v>
      </c>
      <c r="B55" s="25">
        <f>SUM(B43:B54)</f>
        <v>467531.43539999996</v>
      </c>
      <c r="C55" s="25">
        <f>SUM(C43:C54)</f>
        <v>450473.3262799999</v>
      </c>
      <c r="D55" s="25">
        <f>SUM(D43:D54)</f>
        <v>435762.36650000006</v>
      </c>
      <c r="E55" s="10">
        <f>D55-B55</f>
        <v>-31769.068899999897</v>
      </c>
      <c r="F55" s="10">
        <f t="shared" si="16"/>
        <v>93.20493415104384</v>
      </c>
      <c r="G55" s="10">
        <f t="shared" si="17"/>
        <v>-14710.95977999986</v>
      </c>
      <c r="H55" s="10">
        <f t="shared" si="18"/>
        <v>96.7343327736</v>
      </c>
      <c r="I55" s="12"/>
      <c r="J55" s="11">
        <f>J43+J44+J45+J46+J47+J48+J49+J52+J53+J54+J51+J50</f>
        <v>900946.6525599998</v>
      </c>
    </row>
    <row r="59" spans="1:8" ht="42.75" customHeight="1">
      <c r="A59" s="59" t="s">
        <v>39</v>
      </c>
      <c r="B59" s="59"/>
      <c r="G59" s="60" t="s">
        <v>40</v>
      </c>
      <c r="H59" s="60"/>
    </row>
  </sheetData>
  <sheetProtection/>
  <mergeCells count="22">
    <mergeCell ref="A6:J6"/>
    <mergeCell ref="A15:J15"/>
    <mergeCell ref="D27:D28"/>
    <mergeCell ref="G27:H27"/>
    <mergeCell ref="C27:C28"/>
    <mergeCell ref="A26:H26"/>
    <mergeCell ref="E27:F27"/>
    <mergeCell ref="B4:B5"/>
    <mergeCell ref="A4:A5"/>
    <mergeCell ref="E1:H1"/>
    <mergeCell ref="D4:D5"/>
    <mergeCell ref="C4:C5"/>
    <mergeCell ref="A2:J2"/>
    <mergeCell ref="J4:J5"/>
    <mergeCell ref="E4:F4"/>
    <mergeCell ref="G4:H4"/>
    <mergeCell ref="A59:B59"/>
    <mergeCell ref="G59:H59"/>
    <mergeCell ref="A42:H42"/>
    <mergeCell ref="A27:A28"/>
    <mergeCell ref="B27:B28"/>
    <mergeCell ref="J27:J28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Support764</cp:lastModifiedBy>
  <cp:lastPrinted>2023-07-20T09:50:44Z</cp:lastPrinted>
  <dcterms:created xsi:type="dcterms:W3CDTF">2014-09-16T05:33:49Z</dcterms:created>
  <dcterms:modified xsi:type="dcterms:W3CDTF">2023-07-20T11:55:21Z</dcterms:modified>
  <cp:category/>
  <cp:version/>
  <cp:contentType/>
  <cp:contentStatus/>
</cp:coreProperties>
</file>