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100" windowHeight="77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<sst xmlns="http://schemas.openxmlformats.org/spreadsheetml/2006/main" count="72" uniqueCount="64">
  <si>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</si>
  <si>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</si>
  <si>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</si>
  <si>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</si>
  <si>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</si>
  <si>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</si>
  <si>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</si>
  <si>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</si>
  <si>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</si>
  <si>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</si>
  <si>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</si>
  <si>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</si>
  <si>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</si>
  <si>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</si>
  <si>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</si>
  <si>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</si>
  <si>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</si>
  <si>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</si>
  <si>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</si>
  <si>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</si>
  <si>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</si>
  <si>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</si>
  <si>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</si>
  <si>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</si>
  <si>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</si>
  <si>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</si>
  <si>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</si>
  <si>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</si>
  <si>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</si>
  <si>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</si>
  <si>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</si>
  <si>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</si>
  <si>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</si>
  <si>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</si>
  <si>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</si>
  <si>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</si>
  <si>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</si>
  <si>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</si>
  <si>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</si>
  <si>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</si>
  <si>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Начальник управления финансов администрации муниципального образования "Гиагинский район"</t>
  </si>
  <si>
    <t>А.Е.Андрусова</t>
  </si>
  <si>
    <t>Факт за                               1 кв.2023 года тыс.руб.</t>
  </si>
  <si>
    <t>Прогноз на  1 кв.2024 года тыс.руб.</t>
  </si>
  <si>
    <t>Факт за       1 кв.2024 года тыс.руб.</t>
  </si>
  <si>
    <t>Отклонение от факта за  1 квартал 2023 года</t>
  </si>
  <si>
    <t>Отклонение  от прогноза за 1 квартал 2024 года</t>
  </si>
  <si>
    <t>Утвержденные бюджетные назначения на 2024 год тыс.руб.</t>
  </si>
  <si>
    <t>Сведения о фактических поступлениях налоговых и неналоговых доходов и произведенных расходах  бюджета муниципального образования "Гиагинский район"                                                                  за  1 квартал 2024 год</t>
  </si>
  <si>
    <t>Администрация муниципального образования "Гиагинский район"</t>
  </si>
  <si>
    <t>Управление культуры администрации муниципального образования "Гиагинский район"</t>
  </si>
  <si>
    <t>Управление финансов администрации муниципального образования "Гиагинский район"</t>
  </si>
  <si>
    <t>Управление образования администрации муниципального образования "Гиагинский район"</t>
  </si>
  <si>
    <t>Совет народных депутатов муниципального образования "Гиагинский район"</t>
  </si>
  <si>
    <t>Контрольно-счетная палата муниципального образования "Гиагинский район"</t>
  </si>
  <si>
    <t>Единая дежурно-диспечерская служба муниципального образования "Гиагинский район"</t>
  </si>
  <si>
    <t>Муниципальное казенное учреждение "Хозяйственно-эксплутационная служба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</si>
  <si>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</si>
  <si>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образования администрации муниципального образования "Гиагинский район"</t>
  </si>
  <si>
    <t>Муниципальное казенное учреждение "Информационно- методический центр" муниципального образования "Гиагинский район"</t>
  </si>
  <si>
    <t>Факт                                01.04.2023 года тыс.руб.</t>
  </si>
  <si>
    <t>Прогноз на  01.04.2024 года тыс.руб.</t>
  </si>
  <si>
    <t>Факт на       01.04.2024 года    тыс.руб.</t>
  </si>
  <si>
    <t>Утвержденные бюджетные назначения на 2024 год                                         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</si>
</sst>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#,##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3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180" fontId="0" fillId="0" borderId="0" xfId="0" applyNumberFormat="1" applyAlignment="1">
      <alignment/>
    </xf>
    <xf numFmtId="0" fontId="40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180" fontId="49" fillId="34" borderId="10" xfId="0" applyNumberFormat="1" applyFont="1" applyFill="1" applyBorder="1" applyAlignment="1">
      <alignment/>
    </xf>
    <xf numFmtId="180" fontId="49" fillId="34" borderId="11" xfId="52" applyNumberFormat="1" applyFont="1" applyFill="1" applyBorder="1" applyAlignment="1">
      <alignment horizontal="right" vertical="top" shrinkToFit="1"/>
      <protection/>
    </xf>
    <xf numFmtId="180" fontId="49" fillId="34" borderId="0" xfId="52" applyNumberFormat="1" applyFont="1" applyFill="1" applyBorder="1" applyAlignment="1">
      <alignment horizontal="right" vertical="top" shrinkToFit="1"/>
      <protection/>
    </xf>
    <xf numFmtId="180" fontId="50" fillId="34" borderId="10" xfId="0" applyNumberFormat="1" applyFont="1" applyFill="1" applyBorder="1" applyAlignment="1">
      <alignment/>
    </xf>
    <xf numFmtId="180" fontId="4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1" fillId="34" borderId="10" xfId="0" applyFont="1" applyFill="1" applyBorder="1" applyAlignment="1">
      <alignment wrapText="1"/>
    </xf>
    <xf numFmtId="180" fontId="0" fillId="34" borderId="10" xfId="0" applyNumberForma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80" fontId="0" fillId="34" borderId="0" xfId="0" applyNumberFormat="1" applyFill="1" applyAlignment="1">
      <alignment/>
    </xf>
    <xf numFmtId="180" fontId="40" fillId="34" borderId="0" xfId="0" applyNumberFormat="1" applyFont="1" applyFill="1" applyAlignment="1">
      <alignment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186" fontId="49" fillId="0" borderId="0" xfId="0" applyNumberFormat="1" applyFont="1" applyAlignment="1">
      <alignment wrapText="1"/>
    </xf>
    <xf numFmtId="181" fontId="50" fillId="34" borderId="10" xfId="0" applyNumberFormat="1" applyFont="1" applyFill="1" applyBorder="1" applyAlignment="1">
      <alignment/>
    </xf>
    <xf numFmtId="181" fontId="49" fillId="34" borderId="10" xfId="52" applyNumberFormat="1" applyFont="1" applyFill="1" applyBorder="1">
      <alignment/>
      <protection/>
    </xf>
    <xf numFmtId="180" fontId="49" fillId="34" borderId="12" xfId="0" applyNumberFormat="1" applyFont="1" applyFill="1" applyBorder="1" applyAlignment="1">
      <alignment horizontal="right"/>
    </xf>
    <xf numFmtId="180" fontId="53" fillId="34" borderId="12" xfId="0" applyNumberFormat="1" applyFont="1" applyFill="1" applyBorder="1" applyAlignment="1">
      <alignment horizontal="right"/>
    </xf>
    <xf numFmtId="180" fontId="0" fillId="34" borderId="10" xfId="0" applyNumberFormat="1" applyFont="1" applyFill="1" applyBorder="1" applyAlignment="1">
      <alignment/>
    </xf>
    <xf numFmtId="186" fontId="0" fillId="34" borderId="0" xfId="0" applyNumberFormat="1" applyFill="1" applyAlignment="1">
      <alignment/>
    </xf>
    <xf numFmtId="186" fontId="49" fillId="34" borderId="0" xfId="0" applyNumberFormat="1" applyFont="1" applyFill="1" applyAlignment="1">
      <alignment wrapText="1"/>
    </xf>
    <xf numFmtId="181" fontId="49" fillId="34" borderId="10" xfId="0" applyNumberFormat="1" applyFont="1" applyFill="1" applyBorder="1" applyAlignment="1">
      <alignment/>
    </xf>
    <xf numFmtId="181" fontId="3" fillId="34" borderId="10" xfId="52" applyNumberFormat="1" applyFont="1" applyFill="1" applyBorder="1">
      <alignment/>
      <protection/>
    </xf>
    <xf numFmtId="181" fontId="49" fillId="34" borderId="13" xfId="0" applyNumberFormat="1" applyFont="1" applyFill="1" applyBorder="1" applyAlignment="1">
      <alignment horizontal="right"/>
    </xf>
    <xf numFmtId="181" fontId="49" fillId="34" borderId="12" xfId="0" applyNumberFormat="1" applyFont="1" applyFill="1" applyBorder="1" applyAlignment="1">
      <alignment horizontal="right"/>
    </xf>
    <xf numFmtId="181" fontId="53" fillId="34" borderId="13" xfId="0" applyNumberFormat="1" applyFont="1" applyFill="1" applyBorder="1" applyAlignment="1">
      <alignment horizontal="right"/>
    </xf>
    <xf numFmtId="181" fontId="54" fillId="34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1" fontId="5" fillId="0" borderId="15" xfId="0" applyNumberFormat="1" applyFont="1" applyBorder="1" applyAlignment="1">
      <alignment wrapText="1"/>
    </xf>
    <xf numFmtId="181" fontId="3" fillId="0" borderId="15" xfId="0" applyNumberFormat="1" applyFont="1" applyFill="1" applyBorder="1" applyAlignment="1">
      <alignment/>
    </xf>
    <xf numFmtId="181" fontId="3" fillId="34" borderId="15" xfId="0" applyNumberFormat="1" applyFont="1" applyFill="1" applyBorder="1" applyAlignment="1">
      <alignment/>
    </xf>
    <xf numFmtId="181" fontId="3" fillId="0" borderId="15" xfId="0" applyNumberFormat="1" applyFont="1" applyBorder="1" applyAlignment="1">
      <alignment/>
    </xf>
    <xf numFmtId="181" fontId="32" fillId="0" borderId="0" xfId="0" applyNumberFormat="1" applyFont="1" applyAlignment="1">
      <alignment/>
    </xf>
    <xf numFmtId="181" fontId="32" fillId="0" borderId="15" xfId="0" applyNumberFormat="1" applyFont="1" applyBorder="1" applyAlignment="1">
      <alignment/>
    </xf>
    <xf numFmtId="181" fontId="5" fillId="0" borderId="10" xfId="0" applyNumberFormat="1" applyFont="1" applyBorder="1" applyAlignment="1">
      <alignment wrapText="1"/>
    </xf>
    <xf numFmtId="181" fontId="3" fillId="0" borderId="10" xfId="0" applyNumberFormat="1" applyFont="1" applyFill="1" applyBorder="1" applyAlignment="1">
      <alignment/>
    </xf>
    <xf numFmtId="181" fontId="3" fillId="34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/>
    </xf>
    <xf numFmtId="181" fontId="32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 wrapText="1"/>
    </xf>
    <xf numFmtId="181" fontId="5" fillId="0" borderId="10" xfId="0" applyNumberFormat="1" applyFont="1" applyFill="1" applyBorder="1" applyAlignment="1">
      <alignment wrapText="1"/>
    </xf>
    <xf numFmtId="181" fontId="4" fillId="0" borderId="14" xfId="0" applyNumberFormat="1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181" fontId="4" fillId="34" borderId="14" xfId="0" applyNumberFormat="1" applyFont="1" applyFill="1" applyBorder="1" applyAlignment="1">
      <alignment/>
    </xf>
    <xf numFmtId="181" fontId="4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wrapText="1"/>
    </xf>
    <xf numFmtId="180" fontId="3" fillId="0" borderId="15" xfId="0" applyNumberFormat="1" applyFont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/>
    </xf>
    <xf numFmtId="181" fontId="4" fillId="34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/>
    </xf>
    <xf numFmtId="186" fontId="4" fillId="34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181" fontId="8" fillId="0" borderId="10" xfId="0" applyNumberFormat="1" applyFont="1" applyFill="1" applyBorder="1" applyAlignment="1">
      <alignment/>
    </xf>
    <xf numFmtId="181" fontId="8" fillId="34" borderId="10" xfId="0" applyNumberFormat="1" applyFont="1" applyFill="1" applyBorder="1" applyAlignment="1">
      <alignment/>
    </xf>
    <xf numFmtId="180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186" fontId="49" fillId="34" borderId="14" xfId="0" applyNumberFormat="1" applyFont="1" applyFill="1" applyBorder="1" applyAlignment="1">
      <alignment horizontal="center" vertical="top" wrapText="1"/>
    </xf>
    <xf numFmtId="186" fontId="49" fillId="34" borderId="16" xfId="0" applyNumberFormat="1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186" fontId="49" fillId="34" borderId="15" xfId="0" applyNumberFormat="1" applyFont="1" applyFill="1" applyBorder="1" applyAlignment="1">
      <alignment horizontal="center" vertical="top" wrapText="1"/>
    </xf>
    <xf numFmtId="0" fontId="55" fillId="34" borderId="17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horizontal="center"/>
    </xf>
    <xf numFmtId="186" fontId="3" fillId="34" borderId="14" xfId="0" applyNumberFormat="1" applyFont="1" applyFill="1" applyBorder="1" applyAlignment="1">
      <alignment horizontal="center" vertical="top" wrapText="1"/>
    </xf>
    <xf numFmtId="186" fontId="3" fillId="34" borderId="19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186" fontId="32" fillId="34" borderId="19" xfId="0" applyNumberFormat="1" applyFont="1" applyFill="1" applyBorder="1" applyAlignment="1">
      <alignment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32" fillId="0" borderId="14" xfId="0" applyNumberFormat="1" applyFont="1" applyBorder="1" applyAlignment="1">
      <alignment horizontal="center" wrapText="1"/>
    </xf>
    <xf numFmtId="0" fontId="32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2" fillId="34" borderId="17" xfId="0" applyFont="1" applyFill="1" applyBorder="1" applyAlignment="1">
      <alignment horizontal="center" wrapText="1"/>
    </xf>
    <xf numFmtId="0" fontId="40" fillId="34" borderId="18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34" borderId="15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tabSelected="1" view="pageBreakPreview" zoomScale="60" zoomScaleNormal="115" zoomScalePageLayoutView="0" workbookViewId="0" topLeftCell="A1">
      <selection activeCell="E28" sqref="E28"/>
    </sheetView>
  </sheetViews>
  <sheetFormatPr defaultColWidth="9.140625" defaultRowHeight="15" customHeight="1"/>
  <cols>
    <col min="1" max="1" width="44.421875" style="0" customWidth="1"/>
    <col min="2" max="2" width="14.140625" style="21" customWidth="1"/>
    <col min="3" max="3" width="14.28125" style="28" customWidth="1"/>
    <col min="4" max="4" width="15.00390625" style="21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7109375" style="0" customWidth="1"/>
  </cols>
  <sheetData>
    <row r="2" spans="1:8" ht="21" customHeight="1">
      <c r="A2" s="3"/>
      <c r="E2" s="86"/>
      <c r="F2" s="86"/>
      <c r="G2" s="86"/>
      <c r="H2" s="86"/>
    </row>
    <row r="3" spans="1:10" ht="36" customHeight="1">
      <c r="A3" s="88" t="s">
        <v>48</v>
      </c>
      <c r="B3" s="88"/>
      <c r="C3" s="88"/>
      <c r="D3" s="88"/>
      <c r="E3" s="88"/>
      <c r="F3" s="88"/>
      <c r="G3" s="88"/>
      <c r="H3" s="88"/>
      <c r="I3" s="89"/>
      <c r="J3" s="89"/>
    </row>
    <row r="4" spans="1:8" ht="18" customHeight="1">
      <c r="A4" s="1"/>
      <c r="B4" s="22"/>
      <c r="C4" s="29"/>
      <c r="D4" s="22"/>
      <c r="E4" s="1"/>
      <c r="F4" s="1"/>
      <c r="G4" s="1"/>
      <c r="H4" s="4" t="s">
        <v>33</v>
      </c>
    </row>
    <row r="5" spans="1:10" ht="53.25" customHeight="1">
      <c r="A5" s="84" t="s">
        <v>0</v>
      </c>
      <c r="B5" s="82" t="s">
        <v>60</v>
      </c>
      <c r="C5" s="82" t="s">
        <v>61</v>
      </c>
      <c r="D5" s="82" t="s">
        <v>62</v>
      </c>
      <c r="E5" s="92" t="s">
        <v>45</v>
      </c>
      <c r="F5" s="92"/>
      <c r="G5" s="92" t="s">
        <v>46</v>
      </c>
      <c r="H5" s="92"/>
      <c r="I5" s="36"/>
      <c r="J5" s="90" t="s">
        <v>63</v>
      </c>
    </row>
    <row r="6" spans="1:10" ht="30.75" customHeight="1">
      <c r="A6" s="85"/>
      <c r="B6" s="83"/>
      <c r="C6" s="87"/>
      <c r="D6" s="87"/>
      <c r="E6" s="37" t="s">
        <v>36</v>
      </c>
      <c r="F6" s="38" t="s">
        <v>1</v>
      </c>
      <c r="G6" s="37" t="s">
        <v>37</v>
      </c>
      <c r="H6" s="38" t="s">
        <v>1</v>
      </c>
      <c r="I6" s="36"/>
      <c r="J6" s="91"/>
    </row>
    <row r="7" spans="1:10" ht="15" customHeight="1">
      <c r="A7" s="74" t="s">
        <v>20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39" t="s">
        <v>2</v>
      </c>
      <c r="B8" s="40">
        <v>13250.13384</v>
      </c>
      <c r="C8" s="41">
        <v>21423.5</v>
      </c>
      <c r="D8" s="40">
        <v>18696.8</v>
      </c>
      <c r="E8" s="42">
        <f aca="true" t="shared" si="0" ref="E8:E15">D8-B8</f>
        <v>5446.666159999999</v>
      </c>
      <c r="F8" s="42">
        <f aca="true" t="shared" si="1" ref="F8:F15">D8*100/B8</f>
        <v>141.10649919291683</v>
      </c>
      <c r="G8" s="42">
        <f aca="true" t="shared" si="2" ref="G8:G15">D8-C8</f>
        <v>-2726.7000000000007</v>
      </c>
      <c r="H8" s="42">
        <f aca="true" t="shared" si="3" ref="H8:H15">D8*100/C8</f>
        <v>87.27238779844564</v>
      </c>
      <c r="I8" s="43"/>
      <c r="J8" s="44">
        <v>99442.7</v>
      </c>
    </row>
    <row r="9" spans="1:10" ht="28.5" customHeight="1">
      <c r="A9" s="45" t="s">
        <v>3</v>
      </c>
      <c r="B9" s="46">
        <v>167.874185</v>
      </c>
      <c r="C9" s="47">
        <v>166.49</v>
      </c>
      <c r="D9" s="46">
        <v>186.2</v>
      </c>
      <c r="E9" s="48">
        <f t="shared" si="0"/>
        <v>18.325814999999977</v>
      </c>
      <c r="F9" s="48">
        <f t="shared" si="1"/>
        <v>110.91639849212075</v>
      </c>
      <c r="G9" s="48">
        <f t="shared" si="2"/>
        <v>19.70999999999998</v>
      </c>
      <c r="H9" s="48">
        <f t="shared" si="3"/>
        <v>111.8385488617935</v>
      </c>
      <c r="I9" s="43"/>
      <c r="J9" s="49">
        <v>732.1</v>
      </c>
    </row>
    <row r="10" spans="1:10" ht="15" customHeight="1">
      <c r="A10" s="45" t="s">
        <v>28</v>
      </c>
      <c r="B10" s="46">
        <v>19244.26291</v>
      </c>
      <c r="C10" s="47">
        <v>16033.66</v>
      </c>
      <c r="D10" s="46">
        <v>17816.91</v>
      </c>
      <c r="E10" s="48">
        <f t="shared" si="0"/>
        <v>-1427.3529100000014</v>
      </c>
      <c r="F10" s="48">
        <f t="shared" si="1"/>
        <v>92.58296918580187</v>
      </c>
      <c r="G10" s="48">
        <f t="shared" si="2"/>
        <v>1783.25</v>
      </c>
      <c r="H10" s="48">
        <f t="shared" si="3"/>
        <v>111.12191477179883</v>
      </c>
      <c r="I10" s="43"/>
      <c r="J10" s="49">
        <v>78064.6</v>
      </c>
    </row>
    <row r="11" spans="1:15" ht="15" customHeight="1">
      <c r="A11" s="45" t="s">
        <v>25</v>
      </c>
      <c r="B11" s="46">
        <v>16867.80189</v>
      </c>
      <c r="C11" s="47">
        <v>16071.9</v>
      </c>
      <c r="D11" s="46">
        <v>16970.23</v>
      </c>
      <c r="E11" s="48">
        <f t="shared" si="0"/>
        <v>102.42811000000074</v>
      </c>
      <c r="F11" s="48">
        <f t="shared" si="1"/>
        <v>100.60724041382491</v>
      </c>
      <c r="G11" s="48">
        <f t="shared" si="2"/>
        <v>898.3299999999999</v>
      </c>
      <c r="H11" s="48">
        <f t="shared" si="3"/>
        <v>105.58944493183756</v>
      </c>
      <c r="I11" s="43"/>
      <c r="J11" s="49">
        <v>60000</v>
      </c>
      <c r="O11" s="5"/>
    </row>
    <row r="12" spans="1:10" ht="15" customHeight="1">
      <c r="A12" s="45" t="s">
        <v>26</v>
      </c>
      <c r="B12" s="46"/>
      <c r="C12" s="47"/>
      <c r="D12" s="46"/>
      <c r="E12" s="48"/>
      <c r="F12" s="48"/>
      <c r="G12" s="48"/>
      <c r="H12" s="48"/>
      <c r="I12" s="43"/>
      <c r="J12" s="49"/>
    </row>
    <row r="13" spans="1:10" ht="15" customHeight="1">
      <c r="A13" s="50" t="s">
        <v>27</v>
      </c>
      <c r="B13" s="46">
        <v>16867.80189</v>
      </c>
      <c r="C13" s="47">
        <v>16071.9</v>
      </c>
      <c r="D13" s="46">
        <v>16970.23</v>
      </c>
      <c r="E13" s="48">
        <f t="shared" si="0"/>
        <v>102.42811000000074</v>
      </c>
      <c r="F13" s="48">
        <f t="shared" si="1"/>
        <v>100.60724041382491</v>
      </c>
      <c r="G13" s="48">
        <f t="shared" si="2"/>
        <v>898.3299999999999</v>
      </c>
      <c r="H13" s="48">
        <f t="shared" si="3"/>
        <v>105.58944493183756</v>
      </c>
      <c r="I13" s="43"/>
      <c r="J13" s="49">
        <v>60000</v>
      </c>
    </row>
    <row r="14" spans="1:10" ht="15" customHeight="1">
      <c r="A14" s="51" t="s">
        <v>21</v>
      </c>
      <c r="B14" s="46">
        <v>602.03238</v>
      </c>
      <c r="C14" s="47">
        <v>619.5</v>
      </c>
      <c r="D14" s="46">
        <v>840.01</v>
      </c>
      <c r="E14" s="48">
        <f t="shared" si="0"/>
        <v>237.97762</v>
      </c>
      <c r="F14" s="48">
        <f t="shared" si="1"/>
        <v>139.52903994964524</v>
      </c>
      <c r="G14" s="48">
        <f t="shared" si="2"/>
        <v>220.51</v>
      </c>
      <c r="H14" s="48">
        <f t="shared" si="3"/>
        <v>135.59483454398708</v>
      </c>
      <c r="I14" s="43"/>
      <c r="J14" s="49">
        <v>3260.6</v>
      </c>
    </row>
    <row r="15" spans="1:11" ht="15" customHeight="1">
      <c r="A15" s="52" t="s">
        <v>29</v>
      </c>
      <c r="B15" s="53">
        <f>B8+B9+B10+B11+B14</f>
        <v>50132.10520499999</v>
      </c>
      <c r="C15" s="54">
        <f>C8+C9+C10+C11+C14</f>
        <v>54315.05</v>
      </c>
      <c r="D15" s="53">
        <f>D8+D9+D10+D11+D14</f>
        <v>54510.15</v>
      </c>
      <c r="E15" s="55">
        <f t="shared" si="0"/>
        <v>4378.044795000009</v>
      </c>
      <c r="F15" s="55">
        <f t="shared" si="1"/>
        <v>108.73301605248238</v>
      </c>
      <c r="G15" s="55">
        <f t="shared" si="2"/>
        <v>195.09999999999854</v>
      </c>
      <c r="H15" s="55">
        <f t="shared" si="3"/>
        <v>100.35920062671396</v>
      </c>
      <c r="I15" s="43"/>
      <c r="J15" s="55">
        <f>J8+J9+J10+J11+J14</f>
        <v>241500.00000000003</v>
      </c>
      <c r="K15" s="2"/>
    </row>
    <row r="16" spans="1:10" ht="25.5" customHeight="1">
      <c r="A16" s="75" t="s">
        <v>22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30.75" customHeight="1">
      <c r="A17" s="56" t="s">
        <v>23</v>
      </c>
      <c r="B17" s="40">
        <v>21662.33351</v>
      </c>
      <c r="C17" s="41">
        <v>21855.4</v>
      </c>
      <c r="D17" s="40">
        <v>21981.81</v>
      </c>
      <c r="E17" s="57">
        <f>D17-B17</f>
        <v>319.4764900000009</v>
      </c>
      <c r="F17" s="57">
        <f>D17*100/B17</f>
        <v>101.47480182526282</v>
      </c>
      <c r="G17" s="57">
        <f>D17-C17</f>
        <v>126.40999999999985</v>
      </c>
      <c r="H17" s="57">
        <f>D17*100/C17</f>
        <v>100.57839252541706</v>
      </c>
      <c r="I17" s="36"/>
      <c r="J17" s="58">
        <v>82977.1</v>
      </c>
    </row>
    <row r="18" spans="1:10" ht="15" customHeight="1">
      <c r="A18" s="59" t="s">
        <v>24</v>
      </c>
      <c r="B18" s="46">
        <v>115.18376</v>
      </c>
      <c r="C18" s="47">
        <v>86.96</v>
      </c>
      <c r="D18" s="46">
        <v>161.49</v>
      </c>
      <c r="E18" s="60">
        <f aca="true" t="shared" si="4" ref="E18:E25">D18-B18</f>
        <v>46.30624</v>
      </c>
      <c r="F18" s="60">
        <f aca="true" t="shared" si="5" ref="F18:F25">D18*100/B18</f>
        <v>140.20205626209804</v>
      </c>
      <c r="G18" s="60">
        <f aca="true" t="shared" si="6" ref="G18:G25">D18-C18</f>
        <v>74.53000000000002</v>
      </c>
      <c r="H18" s="60">
        <f>D18*100/C18</f>
        <v>185.70607175712973</v>
      </c>
      <c r="I18" s="36"/>
      <c r="J18" s="61">
        <v>364</v>
      </c>
    </row>
    <row r="19" spans="1:10" ht="24.75" customHeight="1">
      <c r="A19" s="59" t="s">
        <v>4</v>
      </c>
      <c r="B19" s="46">
        <v>418.81546</v>
      </c>
      <c r="C19" s="47">
        <v>115</v>
      </c>
      <c r="D19" s="46">
        <v>300.36</v>
      </c>
      <c r="E19" s="60">
        <f t="shared" si="4"/>
        <v>-118.45545999999996</v>
      </c>
      <c r="F19" s="60">
        <f t="shared" si="5"/>
        <v>71.71655029162487</v>
      </c>
      <c r="G19" s="60">
        <f t="shared" si="6"/>
        <v>185.36</v>
      </c>
      <c r="H19" s="60">
        <v>0</v>
      </c>
      <c r="I19" s="36"/>
      <c r="J19" s="61">
        <v>200</v>
      </c>
    </row>
    <row r="20" spans="1:10" ht="27.75" customHeight="1">
      <c r="A20" s="59" t="s">
        <v>35</v>
      </c>
      <c r="B20" s="46">
        <v>19.68178</v>
      </c>
      <c r="C20" s="47">
        <v>0</v>
      </c>
      <c r="D20" s="46">
        <v>117.54</v>
      </c>
      <c r="E20" s="60">
        <f>D20-B20</f>
        <v>97.85822</v>
      </c>
      <c r="F20" s="60">
        <v>0</v>
      </c>
      <c r="G20" s="60">
        <f>D20-C20</f>
        <v>117.54</v>
      </c>
      <c r="H20" s="60">
        <v>0</v>
      </c>
      <c r="I20" s="36"/>
      <c r="J20" s="61">
        <v>0</v>
      </c>
    </row>
    <row r="21" spans="1:10" ht="15" customHeight="1">
      <c r="A21" s="59" t="s">
        <v>5</v>
      </c>
      <c r="B21" s="46">
        <v>248.04191</v>
      </c>
      <c r="C21" s="47">
        <v>178.9</v>
      </c>
      <c r="D21" s="46">
        <v>1024.88</v>
      </c>
      <c r="E21" s="60">
        <f t="shared" si="4"/>
        <v>776.8380900000001</v>
      </c>
      <c r="F21" s="60">
        <f t="shared" si="5"/>
        <v>413.18823903589526</v>
      </c>
      <c r="G21" s="60">
        <f t="shared" si="6"/>
        <v>845.9800000000001</v>
      </c>
      <c r="H21" s="60">
        <f>D21*100/C21</f>
        <v>572.8787031861376</v>
      </c>
      <c r="I21" s="36"/>
      <c r="J21" s="61">
        <v>1260.9</v>
      </c>
    </row>
    <row r="22" spans="1:10" ht="15" customHeight="1">
      <c r="A22" s="59" t="s">
        <v>30</v>
      </c>
      <c r="B22" s="46">
        <v>0</v>
      </c>
      <c r="C22" s="47">
        <v>0</v>
      </c>
      <c r="D22" s="46">
        <v>-4.04</v>
      </c>
      <c r="E22" s="60">
        <f t="shared" si="4"/>
        <v>-4.04</v>
      </c>
      <c r="F22" s="60">
        <v>0</v>
      </c>
      <c r="G22" s="60">
        <f t="shared" si="6"/>
        <v>-4.04</v>
      </c>
      <c r="H22" s="60">
        <v>0</v>
      </c>
      <c r="I22" s="36"/>
      <c r="J22" s="61">
        <v>160</v>
      </c>
    </row>
    <row r="23" spans="1:10" ht="15" customHeight="1">
      <c r="A23" s="62" t="s">
        <v>31</v>
      </c>
      <c r="B23" s="63">
        <f>B17+B18+B19+B21+B22+B20</f>
        <v>22464.05642</v>
      </c>
      <c r="C23" s="64">
        <f>C17+C18+C19+C21+C22</f>
        <v>22236.260000000002</v>
      </c>
      <c r="D23" s="63">
        <f>D17+D18+D19+D21+D22+D20</f>
        <v>23582.040000000005</v>
      </c>
      <c r="E23" s="65">
        <f>D23-B23</f>
        <v>1117.9835800000037</v>
      </c>
      <c r="F23" s="65">
        <f>D23*100/B23</f>
        <v>104.97676625760542</v>
      </c>
      <c r="G23" s="65">
        <f>D23-C23</f>
        <v>1345.7800000000025</v>
      </c>
      <c r="H23" s="65">
        <f>D23*100/C23</f>
        <v>106.05218683357724</v>
      </c>
      <c r="I23" s="36"/>
      <c r="J23" s="65">
        <f>J17+J18+J19+J21+J22</f>
        <v>84962</v>
      </c>
    </row>
    <row r="24" spans="1:10" ht="15" customHeight="1">
      <c r="A24" s="66"/>
      <c r="B24" s="67"/>
      <c r="C24" s="68"/>
      <c r="D24" s="67"/>
      <c r="E24" s="65"/>
      <c r="F24" s="65"/>
      <c r="G24" s="65"/>
      <c r="H24" s="65"/>
      <c r="I24" s="36"/>
      <c r="J24" s="69"/>
    </row>
    <row r="25" spans="1:10" ht="40.5" customHeight="1">
      <c r="A25" s="70" t="s">
        <v>32</v>
      </c>
      <c r="B25" s="71">
        <f>B15+B23</f>
        <v>72596.161625</v>
      </c>
      <c r="C25" s="72">
        <f>C15+C23</f>
        <v>76551.31</v>
      </c>
      <c r="D25" s="71">
        <f>D15+D23</f>
        <v>78092.19</v>
      </c>
      <c r="E25" s="73">
        <f t="shared" si="4"/>
        <v>5496.028375000009</v>
      </c>
      <c r="F25" s="73">
        <f t="shared" si="5"/>
        <v>107.57068728149855</v>
      </c>
      <c r="G25" s="73">
        <f t="shared" si="6"/>
        <v>1540.8800000000047</v>
      </c>
      <c r="H25" s="73">
        <f>D25*100/C25</f>
        <v>102.01287215071827</v>
      </c>
      <c r="I25" s="36"/>
      <c r="J25" s="73">
        <f>J15+J23</f>
        <v>326462</v>
      </c>
    </row>
    <row r="26" spans="1:8" ht="43.5" customHeight="1">
      <c r="A26" s="80" t="s">
        <v>19</v>
      </c>
      <c r="B26" s="81"/>
      <c r="C26" s="81"/>
      <c r="D26" s="81"/>
      <c r="E26" s="81"/>
      <c r="F26" s="81"/>
      <c r="G26" s="81"/>
      <c r="H26" s="81"/>
    </row>
    <row r="27" spans="1:10" ht="43.5" customHeight="1">
      <c r="A27" s="97" t="s">
        <v>0</v>
      </c>
      <c r="B27" s="76" t="s">
        <v>42</v>
      </c>
      <c r="C27" s="76" t="s">
        <v>43</v>
      </c>
      <c r="D27" s="76" t="s">
        <v>44</v>
      </c>
      <c r="E27" s="78" t="s">
        <v>45</v>
      </c>
      <c r="F27" s="78"/>
      <c r="G27" s="78" t="s">
        <v>46</v>
      </c>
      <c r="H27" s="78"/>
      <c r="I27" s="11"/>
      <c r="J27" s="97" t="s">
        <v>47</v>
      </c>
    </row>
    <row r="28" spans="1:10" ht="34.5" customHeight="1">
      <c r="A28" s="98"/>
      <c r="B28" s="79"/>
      <c r="C28" s="79"/>
      <c r="D28" s="77"/>
      <c r="E28" s="19" t="s">
        <v>38</v>
      </c>
      <c r="F28" s="20" t="s">
        <v>1</v>
      </c>
      <c r="G28" s="19" t="s">
        <v>38</v>
      </c>
      <c r="H28" s="20" t="s">
        <v>1</v>
      </c>
      <c r="I28" s="11"/>
      <c r="J28" s="99"/>
    </row>
    <row r="29" spans="1:10" ht="15" customHeight="1">
      <c r="A29" s="12" t="s">
        <v>6</v>
      </c>
      <c r="B29" s="35">
        <v>14672.24908</v>
      </c>
      <c r="C29" s="30">
        <f>J29*25/100</f>
        <v>21387.2600425</v>
      </c>
      <c r="D29" s="32">
        <v>15267.40354</v>
      </c>
      <c r="E29" s="13">
        <f>D29-B29</f>
        <v>595.1544599999997</v>
      </c>
      <c r="F29" s="13">
        <f>D29/B29*100</f>
        <v>104.05632740253343</v>
      </c>
      <c r="G29" s="13">
        <f>D29-C29</f>
        <v>-6119.856502499999</v>
      </c>
      <c r="H29" s="13">
        <f>D29/C29*100</f>
        <v>71.38550478023441</v>
      </c>
      <c r="I29" s="17"/>
      <c r="J29" s="25">
        <v>85549.04017</v>
      </c>
    </row>
    <row r="30" spans="1:10" ht="15" customHeight="1">
      <c r="A30" s="12" t="s">
        <v>7</v>
      </c>
      <c r="B30" s="35">
        <v>0</v>
      </c>
      <c r="C30" s="30">
        <f aca="true" t="shared" si="7" ref="C30:C40">J30*25/100</f>
        <v>0</v>
      </c>
      <c r="D30" s="32">
        <v>0</v>
      </c>
      <c r="E30" s="13">
        <f aca="true" t="shared" si="8" ref="E30:E41">D30-B30</f>
        <v>0</v>
      </c>
      <c r="F30" s="13">
        <v>0</v>
      </c>
      <c r="G30" s="13">
        <f aca="true" t="shared" si="9" ref="G30:G40">D30-C30</f>
        <v>0</v>
      </c>
      <c r="H30" s="13">
        <v>0</v>
      </c>
      <c r="I30" s="17"/>
      <c r="J30" s="25">
        <v>0</v>
      </c>
    </row>
    <row r="31" spans="1:10" ht="27" customHeight="1">
      <c r="A31" s="12" t="s">
        <v>8</v>
      </c>
      <c r="B31" s="35">
        <v>1209.64274</v>
      </c>
      <c r="C31" s="30">
        <f t="shared" si="7"/>
        <v>1609.8</v>
      </c>
      <c r="D31" s="32">
        <v>925.1555</v>
      </c>
      <c r="E31" s="13">
        <f t="shared" si="8"/>
        <v>-284.48724000000004</v>
      </c>
      <c r="F31" s="13">
        <f aca="true" t="shared" si="10" ref="F31:F41">D31/B31*100</f>
        <v>76.48171393150344</v>
      </c>
      <c r="G31" s="13">
        <f t="shared" si="9"/>
        <v>-684.6445</v>
      </c>
      <c r="H31" s="13">
        <f aca="true" t="shared" si="11" ref="H31:H40">D31/C31*100</f>
        <v>57.47021369114176</v>
      </c>
      <c r="I31" s="17"/>
      <c r="J31" s="25">
        <v>6439.2</v>
      </c>
    </row>
    <row r="32" spans="1:10" ht="15" customHeight="1">
      <c r="A32" s="12" t="s">
        <v>9</v>
      </c>
      <c r="B32" s="35">
        <v>4361.56586</v>
      </c>
      <c r="C32" s="30">
        <f t="shared" si="7"/>
        <v>2295.5088125</v>
      </c>
      <c r="D32" s="32">
        <v>163.66339</v>
      </c>
      <c r="E32" s="13">
        <f t="shared" si="8"/>
        <v>-4197.90247</v>
      </c>
      <c r="F32" s="13">
        <f t="shared" si="10"/>
        <v>3.752399831926417</v>
      </c>
      <c r="G32" s="13">
        <f t="shared" si="9"/>
        <v>-2131.8454225</v>
      </c>
      <c r="H32" s="13">
        <f t="shared" si="11"/>
        <v>7.129721703039639</v>
      </c>
      <c r="I32" s="17"/>
      <c r="J32" s="25">
        <v>9182.03525</v>
      </c>
    </row>
    <row r="33" spans="1:10" ht="15" customHeight="1">
      <c r="A33" s="12" t="s">
        <v>10</v>
      </c>
      <c r="B33" s="35">
        <v>0</v>
      </c>
      <c r="C33" s="30">
        <f t="shared" si="7"/>
        <v>10695.87</v>
      </c>
      <c r="D33" s="33">
        <v>14937.70918</v>
      </c>
      <c r="E33" s="13">
        <f t="shared" si="8"/>
        <v>14937.70918</v>
      </c>
      <c r="F33" s="13">
        <v>0</v>
      </c>
      <c r="G33" s="13">
        <f t="shared" si="9"/>
        <v>4241.839179999999</v>
      </c>
      <c r="H33" s="13">
        <f t="shared" si="11"/>
        <v>139.65866432557613</v>
      </c>
      <c r="I33" s="17"/>
      <c r="J33" s="25">
        <v>42783.48</v>
      </c>
    </row>
    <row r="34" spans="1:10" ht="15" customHeight="1">
      <c r="A34" s="12" t="s">
        <v>11</v>
      </c>
      <c r="B34" s="35">
        <v>138230.26784</v>
      </c>
      <c r="C34" s="30">
        <f t="shared" si="7"/>
        <v>159184.905</v>
      </c>
      <c r="D34" s="32">
        <v>157599.97424</v>
      </c>
      <c r="E34" s="13">
        <f t="shared" si="8"/>
        <v>19369.706400000025</v>
      </c>
      <c r="F34" s="13">
        <f t="shared" si="10"/>
        <v>114.01263753783668</v>
      </c>
      <c r="G34" s="13">
        <f t="shared" si="9"/>
        <v>-1584.9307599999884</v>
      </c>
      <c r="H34" s="13">
        <f t="shared" si="11"/>
        <v>99.00434607163287</v>
      </c>
      <c r="I34" s="17"/>
      <c r="J34" s="25">
        <v>636739.62</v>
      </c>
    </row>
    <row r="35" spans="1:10" ht="15" customHeight="1">
      <c r="A35" s="12" t="s">
        <v>12</v>
      </c>
      <c r="B35" s="35">
        <v>28743.08391</v>
      </c>
      <c r="C35" s="30">
        <f t="shared" si="7"/>
        <v>31964.328645</v>
      </c>
      <c r="D35" s="32">
        <v>26255.31543</v>
      </c>
      <c r="E35" s="13">
        <f t="shared" si="8"/>
        <v>-2487.7684800000025</v>
      </c>
      <c r="F35" s="13">
        <f t="shared" si="10"/>
        <v>91.34481015401941</v>
      </c>
      <c r="G35" s="13">
        <f t="shared" si="9"/>
        <v>-5709.013215000003</v>
      </c>
      <c r="H35" s="13">
        <f t="shared" si="11"/>
        <v>82.13942398601563</v>
      </c>
      <c r="I35" s="17"/>
      <c r="J35" s="25">
        <v>127857.31458</v>
      </c>
    </row>
    <row r="36" spans="1:10" ht="15" customHeight="1">
      <c r="A36" s="12" t="s">
        <v>13</v>
      </c>
      <c r="B36" s="35">
        <v>6379.94992</v>
      </c>
      <c r="C36" s="30">
        <f t="shared" si="7"/>
        <v>14895.08095</v>
      </c>
      <c r="D36" s="32">
        <v>10339.54621</v>
      </c>
      <c r="E36" s="13">
        <f t="shared" si="8"/>
        <v>3959.5962900000004</v>
      </c>
      <c r="F36" s="13">
        <f t="shared" si="10"/>
        <v>162.06312494064215</v>
      </c>
      <c r="G36" s="13">
        <f t="shared" si="9"/>
        <v>-4555.534739999999</v>
      </c>
      <c r="H36" s="13">
        <f t="shared" si="11"/>
        <v>69.4158443630345</v>
      </c>
      <c r="I36" s="17"/>
      <c r="J36" s="25">
        <v>59580.3238</v>
      </c>
    </row>
    <row r="37" spans="1:10" ht="15" customHeight="1">
      <c r="A37" s="12" t="s">
        <v>14</v>
      </c>
      <c r="B37" s="35">
        <v>237.6</v>
      </c>
      <c r="C37" s="30">
        <f t="shared" si="7"/>
        <v>218.5</v>
      </c>
      <c r="D37" s="32">
        <v>10.5</v>
      </c>
      <c r="E37" s="13">
        <f t="shared" si="8"/>
        <v>-227.1</v>
      </c>
      <c r="F37" s="13">
        <v>0</v>
      </c>
      <c r="G37" s="13">
        <f t="shared" si="9"/>
        <v>-208</v>
      </c>
      <c r="H37" s="13">
        <f t="shared" si="11"/>
        <v>4.805491990846682</v>
      </c>
      <c r="I37" s="17"/>
      <c r="J37" s="25">
        <v>874</v>
      </c>
    </row>
    <row r="38" spans="1:10" ht="13.5" customHeight="1">
      <c r="A38" s="14" t="s">
        <v>15</v>
      </c>
      <c r="B38" s="35">
        <v>789</v>
      </c>
      <c r="C38" s="30">
        <f t="shared" si="7"/>
        <v>1125</v>
      </c>
      <c r="D38" s="32">
        <v>792</v>
      </c>
      <c r="E38" s="13">
        <f t="shared" si="8"/>
        <v>3</v>
      </c>
      <c r="F38" s="13">
        <f t="shared" si="10"/>
        <v>100.38022813688212</v>
      </c>
      <c r="G38" s="13">
        <f t="shared" si="9"/>
        <v>-333</v>
      </c>
      <c r="H38" s="13">
        <f t="shared" si="11"/>
        <v>70.39999999999999</v>
      </c>
      <c r="I38" s="17"/>
      <c r="J38" s="25">
        <v>4500</v>
      </c>
    </row>
    <row r="39" spans="1:10" ht="0.75" customHeight="1" hidden="1">
      <c r="A39" s="12" t="s">
        <v>16</v>
      </c>
      <c r="B39" s="35">
        <v>0</v>
      </c>
      <c r="C39" s="30">
        <f t="shared" si="7"/>
        <v>0</v>
      </c>
      <c r="D39" s="32"/>
      <c r="E39" s="13">
        <f t="shared" si="8"/>
        <v>0</v>
      </c>
      <c r="F39" s="13">
        <v>0</v>
      </c>
      <c r="G39" s="13">
        <f t="shared" si="9"/>
        <v>0</v>
      </c>
      <c r="H39" s="13" t="e">
        <f t="shared" si="11"/>
        <v>#DIV/0!</v>
      </c>
      <c r="I39" s="17"/>
      <c r="J39" s="25"/>
    </row>
    <row r="40" spans="1:10" ht="15" customHeight="1">
      <c r="A40" s="12" t="s">
        <v>17</v>
      </c>
      <c r="B40" s="35">
        <v>1743.345</v>
      </c>
      <c r="C40" s="30">
        <f t="shared" si="7"/>
        <v>1737.85</v>
      </c>
      <c r="D40" s="34">
        <v>1737.954</v>
      </c>
      <c r="E40" s="13">
        <f t="shared" si="8"/>
        <v>-5.391000000000076</v>
      </c>
      <c r="F40" s="13">
        <f t="shared" si="10"/>
        <v>99.69076688779329</v>
      </c>
      <c r="G40" s="13">
        <f t="shared" si="9"/>
        <v>0.10400000000004184</v>
      </c>
      <c r="H40" s="13">
        <f t="shared" si="11"/>
        <v>100.00598440601894</v>
      </c>
      <c r="I40" s="17"/>
      <c r="J40" s="26">
        <v>6951.4</v>
      </c>
    </row>
    <row r="41" spans="1:10" ht="15" customHeight="1">
      <c r="A41" s="15" t="s">
        <v>18</v>
      </c>
      <c r="B41" s="23">
        <f>B29+B30+B31+B32+B33+B34+B35+B36+B37+B38+B39+B40</f>
        <v>196366.70434999999</v>
      </c>
      <c r="C41" s="23">
        <f>SUM(C29:C40)</f>
        <v>245114.10345</v>
      </c>
      <c r="D41" s="23">
        <f>D29+D30+D31+D32+D33+D34+D35+D36+D37+D38+D39+D40</f>
        <v>228029.22149</v>
      </c>
      <c r="E41" s="10">
        <f t="shared" si="8"/>
        <v>31662.51714000001</v>
      </c>
      <c r="F41" s="10">
        <f t="shared" si="10"/>
        <v>116.12417810076671</v>
      </c>
      <c r="G41" s="10">
        <f>D41-C41</f>
        <v>-17084.88196</v>
      </c>
      <c r="H41" s="9">
        <f>D41*100/C41</f>
        <v>93.02982500005959</v>
      </c>
      <c r="I41" s="18"/>
      <c r="J41" s="10">
        <f>J29+J30+J31+J32+J33+J34+J35+J36+J37+J38+J39+J40</f>
        <v>980456.4138</v>
      </c>
    </row>
    <row r="42" spans="1:10" ht="26.25" customHeight="1">
      <c r="A42" s="95" t="s">
        <v>34</v>
      </c>
      <c r="B42" s="96"/>
      <c r="C42" s="96"/>
      <c r="D42" s="96"/>
      <c r="E42" s="96"/>
      <c r="F42" s="96"/>
      <c r="G42" s="96"/>
      <c r="H42" s="96"/>
      <c r="I42" s="11"/>
      <c r="J42" s="16"/>
    </row>
    <row r="43" spans="1:10" ht="26.25" customHeight="1">
      <c r="A43" s="12" t="s">
        <v>49</v>
      </c>
      <c r="B43" s="24">
        <v>17602.55981</v>
      </c>
      <c r="C43" s="24">
        <f>J43*25/100</f>
        <v>36628.0422625</v>
      </c>
      <c r="D43" s="24">
        <v>32338.68357</v>
      </c>
      <c r="E43" s="6">
        <f>D43-B43</f>
        <v>14736.123760000002</v>
      </c>
      <c r="F43" s="6">
        <f>D43*100/B43</f>
        <v>183.71579996920917</v>
      </c>
      <c r="G43" s="6">
        <f>D43-C43</f>
        <v>-4289.358692499998</v>
      </c>
      <c r="H43" s="6">
        <f>D43*100/C43</f>
        <v>88.28941317212723</v>
      </c>
      <c r="I43" s="7">
        <v>2739051300</v>
      </c>
      <c r="J43" s="27">
        <v>146512.16905</v>
      </c>
    </row>
    <row r="44" spans="1:10" ht="27.75" customHeight="1">
      <c r="A44" s="12" t="s">
        <v>51</v>
      </c>
      <c r="B44" s="24">
        <v>3357.96378</v>
      </c>
      <c r="C44" s="24">
        <f aca="true" t="shared" si="12" ref="C44:C54">J44*25/100</f>
        <v>6934.1850425</v>
      </c>
      <c r="D44" s="31">
        <v>3490.76114</v>
      </c>
      <c r="E44" s="6">
        <f aca="true" t="shared" si="13" ref="E44:E54">D44-B44</f>
        <v>132.79736000000003</v>
      </c>
      <c r="F44" s="6">
        <f aca="true" t="shared" si="14" ref="F44:F55">D44*100/B44</f>
        <v>103.9546989991655</v>
      </c>
      <c r="G44" s="6">
        <f aca="true" t="shared" si="15" ref="G44:G55">D44-C44</f>
        <v>-3443.4239025</v>
      </c>
      <c r="H44" s="6">
        <f aca="true" t="shared" si="16" ref="H44:H55">D44*100/C44</f>
        <v>50.341332378714064</v>
      </c>
      <c r="I44" s="7">
        <v>330523000</v>
      </c>
      <c r="J44" s="27">
        <v>27736.74017</v>
      </c>
    </row>
    <row r="45" spans="1:10" ht="27.75" customHeight="1">
      <c r="A45" s="12" t="s">
        <v>50</v>
      </c>
      <c r="B45" s="24">
        <v>22377.00669</v>
      </c>
      <c r="C45" s="24">
        <f t="shared" si="12"/>
        <v>21543.348645</v>
      </c>
      <c r="D45" s="31">
        <v>19383.27747</v>
      </c>
      <c r="E45" s="6">
        <f t="shared" si="13"/>
        <v>-2993.7292199999974</v>
      </c>
      <c r="F45" s="6">
        <f t="shared" si="14"/>
        <v>86.621404455593</v>
      </c>
      <c r="G45" s="6">
        <f t="shared" si="15"/>
        <v>-2160.0711749999973</v>
      </c>
      <c r="H45" s="6">
        <f t="shared" si="16"/>
        <v>89.97337317148543</v>
      </c>
      <c r="I45" s="7">
        <v>3204053322.2</v>
      </c>
      <c r="J45" s="27">
        <v>86173.39458</v>
      </c>
    </row>
    <row r="46" spans="1:10" ht="27" customHeight="1">
      <c r="A46" s="12" t="s">
        <v>52</v>
      </c>
      <c r="B46" s="24">
        <v>138285.80237</v>
      </c>
      <c r="C46" s="24">
        <f t="shared" si="12"/>
        <v>159833.83</v>
      </c>
      <c r="D46" s="31">
        <v>157441.57794</v>
      </c>
      <c r="E46" s="6">
        <f t="shared" si="13"/>
        <v>19155.775569999998</v>
      </c>
      <c r="F46" s="6">
        <f t="shared" si="14"/>
        <v>113.85230822087323</v>
      </c>
      <c r="G46" s="6">
        <f t="shared" si="15"/>
        <v>-2392.252059999999</v>
      </c>
      <c r="H46" s="6">
        <f t="shared" si="16"/>
        <v>98.50328803357839</v>
      </c>
      <c r="I46" s="7">
        <v>612738300</v>
      </c>
      <c r="J46" s="27">
        <v>639335.32</v>
      </c>
    </row>
    <row r="47" spans="1:10" ht="27.75" customHeight="1">
      <c r="A47" s="12" t="s">
        <v>53</v>
      </c>
      <c r="B47" s="24">
        <v>1128.06873</v>
      </c>
      <c r="C47" s="24">
        <f t="shared" si="12"/>
        <v>1124.8</v>
      </c>
      <c r="D47" s="31">
        <v>853.29435</v>
      </c>
      <c r="E47" s="6">
        <f t="shared" si="13"/>
        <v>-274.77437999999995</v>
      </c>
      <c r="F47" s="6">
        <f t="shared" si="14"/>
        <v>75.6420532993588</v>
      </c>
      <c r="G47" s="6">
        <f t="shared" si="15"/>
        <v>-271.50564999999995</v>
      </c>
      <c r="H47" s="6">
        <f t="shared" si="16"/>
        <v>75.86187322190612</v>
      </c>
      <c r="I47" s="7">
        <v>545110882.56</v>
      </c>
      <c r="J47" s="27">
        <v>4499.2</v>
      </c>
    </row>
    <row r="48" spans="1:10" ht="28.5" customHeight="1">
      <c r="A48" s="12" t="s">
        <v>54</v>
      </c>
      <c r="B48" s="24">
        <v>589.89359</v>
      </c>
      <c r="C48" s="24">
        <f t="shared" si="12"/>
        <v>792.8175</v>
      </c>
      <c r="D48" s="31">
        <v>812.1462</v>
      </c>
      <c r="E48" s="6">
        <f t="shared" si="13"/>
        <v>222.25261</v>
      </c>
      <c r="F48" s="6">
        <f t="shared" si="14"/>
        <v>137.67672911990786</v>
      </c>
      <c r="G48" s="6">
        <f t="shared" si="15"/>
        <v>19.328700000000026</v>
      </c>
      <c r="H48" s="6">
        <f t="shared" si="16"/>
        <v>102.43797595285169</v>
      </c>
      <c r="I48" s="7">
        <v>2224660000.94</v>
      </c>
      <c r="J48" s="27">
        <v>3171.27</v>
      </c>
    </row>
    <row r="49" spans="1:10" ht="24.75" customHeight="1">
      <c r="A49" s="12" t="s">
        <v>55</v>
      </c>
      <c r="B49" s="24">
        <v>834.64274</v>
      </c>
      <c r="C49" s="24">
        <f t="shared" si="12"/>
        <v>837.375</v>
      </c>
      <c r="D49" s="31">
        <v>815.1555</v>
      </c>
      <c r="E49" s="6">
        <f t="shared" si="13"/>
        <v>-19.487240000000043</v>
      </c>
      <c r="F49" s="6">
        <f t="shared" si="14"/>
        <v>97.66519984346836</v>
      </c>
      <c r="G49" s="6">
        <f t="shared" si="15"/>
        <v>-22.21950000000004</v>
      </c>
      <c r="H49" s="6">
        <f t="shared" si="16"/>
        <v>97.34652933273624</v>
      </c>
      <c r="I49" s="7">
        <v>275157600</v>
      </c>
      <c r="J49" s="27">
        <v>3349.5</v>
      </c>
    </row>
    <row r="50" spans="1:10" ht="38.25" customHeight="1">
      <c r="A50" s="12" t="s">
        <v>56</v>
      </c>
      <c r="B50" s="24">
        <v>2081.04343</v>
      </c>
      <c r="C50" s="24">
        <f>J50*25/100</f>
        <v>2555.175</v>
      </c>
      <c r="D50" s="31">
        <v>1965.44827</v>
      </c>
      <c r="E50" s="6">
        <f>D50-B50</f>
        <v>-115.59516000000008</v>
      </c>
      <c r="F50" s="6">
        <v>0</v>
      </c>
      <c r="G50" s="6">
        <f>D50-C50</f>
        <v>-589.7267300000001</v>
      </c>
      <c r="H50" s="6">
        <f>D50*100/C50</f>
        <v>76.92029978377215</v>
      </c>
      <c r="I50" s="7">
        <v>275157600</v>
      </c>
      <c r="J50" s="27">
        <v>10220.7</v>
      </c>
    </row>
    <row r="51" spans="1:10" ht="38.25" customHeight="1">
      <c r="A51" s="12" t="s">
        <v>39</v>
      </c>
      <c r="B51" s="24">
        <v>5323.08316</v>
      </c>
      <c r="C51" s="24">
        <f t="shared" si="12"/>
        <v>9031.255</v>
      </c>
      <c r="D51" s="31">
        <v>5500.26244</v>
      </c>
      <c r="E51" s="6">
        <f>D51-B51</f>
        <v>177.1792800000003</v>
      </c>
      <c r="F51" s="6">
        <f t="shared" si="14"/>
        <v>103.32850858561451</v>
      </c>
      <c r="G51" s="6">
        <f t="shared" si="15"/>
        <v>-3530.992559999999</v>
      </c>
      <c r="H51" s="6">
        <f t="shared" si="16"/>
        <v>60.90252617161182</v>
      </c>
      <c r="I51" s="7"/>
      <c r="J51" s="27">
        <v>36125.02</v>
      </c>
    </row>
    <row r="52" spans="1:10" ht="50.25" customHeight="1">
      <c r="A52" s="12" t="s">
        <v>57</v>
      </c>
      <c r="B52" s="24">
        <v>1042.99406</v>
      </c>
      <c r="C52" s="24">
        <f t="shared" si="12"/>
        <v>1389.725</v>
      </c>
      <c r="D52" s="31">
        <v>1371.77552</v>
      </c>
      <c r="E52" s="6">
        <f t="shared" si="13"/>
        <v>328.7814599999999</v>
      </c>
      <c r="F52" s="6">
        <f t="shared" si="14"/>
        <v>131.52285066704982</v>
      </c>
      <c r="G52" s="6">
        <f t="shared" si="15"/>
        <v>-17.949479999999994</v>
      </c>
      <c r="H52" s="6">
        <f t="shared" si="16"/>
        <v>98.70841497418554</v>
      </c>
      <c r="I52" s="7">
        <v>205713392.64</v>
      </c>
      <c r="J52" s="27">
        <v>5558.9</v>
      </c>
    </row>
    <row r="53" spans="1:10" ht="40.5" customHeight="1">
      <c r="A53" s="12" t="s">
        <v>59</v>
      </c>
      <c r="B53" s="24">
        <v>825.33674</v>
      </c>
      <c r="C53" s="24">
        <f t="shared" si="12"/>
        <v>1205.725</v>
      </c>
      <c r="D53" s="31">
        <v>694.75622</v>
      </c>
      <c r="E53" s="6">
        <f t="shared" si="13"/>
        <v>-130.58051999999998</v>
      </c>
      <c r="F53" s="6">
        <f t="shared" si="14"/>
        <v>84.17851603213497</v>
      </c>
      <c r="G53" s="6">
        <f t="shared" si="15"/>
        <v>-510.9687799999999</v>
      </c>
      <c r="H53" s="6">
        <f t="shared" si="16"/>
        <v>57.621449335462074</v>
      </c>
      <c r="I53" s="7">
        <v>20315900</v>
      </c>
      <c r="J53" s="27">
        <v>4822.9</v>
      </c>
    </row>
    <row r="54" spans="1:10" ht="54.75" customHeight="1">
      <c r="A54" s="12" t="s">
        <v>58</v>
      </c>
      <c r="B54" s="24">
        <v>2918.30925</v>
      </c>
      <c r="C54" s="24">
        <f t="shared" si="12"/>
        <v>3237.825</v>
      </c>
      <c r="D54" s="24">
        <v>3362.08287</v>
      </c>
      <c r="E54" s="6">
        <f t="shared" si="13"/>
        <v>443.7736200000004</v>
      </c>
      <c r="F54" s="6">
        <f t="shared" si="14"/>
        <v>115.2065316586993</v>
      </c>
      <c r="G54" s="6">
        <f>D54-C54</f>
        <v>124.25787000000037</v>
      </c>
      <c r="H54" s="6">
        <f t="shared" si="16"/>
        <v>103.83769567533761</v>
      </c>
      <c r="I54" s="8"/>
      <c r="J54" s="27">
        <v>12951.3</v>
      </c>
    </row>
    <row r="55" spans="1:10" ht="15" customHeight="1">
      <c r="A55" s="15" t="s">
        <v>18</v>
      </c>
      <c r="B55" s="23">
        <f>SUM(B43:B54)</f>
        <v>196366.70434999999</v>
      </c>
      <c r="C55" s="23">
        <f>SUM(C43:C54)</f>
        <v>245114.10345</v>
      </c>
      <c r="D55" s="23">
        <f>SUM(D43:D54)</f>
        <v>228029.22149</v>
      </c>
      <c r="E55" s="9">
        <f>D55-B55</f>
        <v>31662.51714000001</v>
      </c>
      <c r="F55" s="9">
        <f t="shared" si="14"/>
        <v>116.12417810076671</v>
      </c>
      <c r="G55" s="9">
        <f t="shared" si="15"/>
        <v>-17084.88196</v>
      </c>
      <c r="H55" s="9">
        <f t="shared" si="16"/>
        <v>93.02982500005959</v>
      </c>
      <c r="I55" s="11"/>
      <c r="J55" s="10">
        <f>J43+J44+J45+J46+J47+J48+J49+J52+J53+J54+J51+J50</f>
        <v>980456.4138</v>
      </c>
    </row>
    <row r="59" spans="1:8" ht="42.75" customHeight="1">
      <c r="A59" s="93" t="s">
        <v>40</v>
      </c>
      <c r="B59" s="93"/>
      <c r="G59" s="94" t="s">
        <v>41</v>
      </c>
      <c r="H59" s="94"/>
    </row>
  </sheetData>
  <sheetProtection/>
  <mergeCells count="22">
    <mergeCell ref="A59:B59"/>
    <mergeCell ref="G59:H59"/>
    <mergeCell ref="A42:H42"/>
    <mergeCell ref="A27:A28"/>
    <mergeCell ref="B27:B28"/>
    <mergeCell ref="J27:J28"/>
    <mergeCell ref="B5:B6"/>
    <mergeCell ref="A5:A6"/>
    <mergeCell ref="E2:H2"/>
    <mergeCell ref="D5:D6"/>
    <mergeCell ref="C5:C6"/>
    <mergeCell ref="A3:J3"/>
    <mergeCell ref="J5:J6"/>
    <mergeCell ref="E5:F5"/>
    <mergeCell ref="G5:H5"/>
    <mergeCell ref="A7:J7"/>
    <mergeCell ref="A16:J16"/>
    <mergeCell ref="D27:D28"/>
    <mergeCell ref="G27:H27"/>
    <mergeCell ref="C27:C28"/>
    <mergeCell ref="A26:H26"/>
    <mergeCell ref="E27:F27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scale="96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Support764</cp:lastModifiedBy>
  <cp:lastPrinted>2017-04-17T06:37:07Z</cp:lastPrinted>
  <dcterms:created xsi:type="dcterms:W3CDTF">2014-09-16T05:33:49Z</dcterms:created>
  <dcterms:modified xsi:type="dcterms:W3CDTF">2024-04-18T09:56:27Z</dcterms:modified>
  <cp:category/>
  <cp:version/>
  <cp:contentType/>
  <cp:contentStatus/>
</cp:coreProperties>
</file>