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0730" windowHeight="11445"/>
  </bookViews>
  <sheets>
    <sheet name="Sheet1" sheetId="1" r:id="rId1"/>
  </sheets>
  <definedNames>
    <definedName name="_xlnm.Print_Area" localSheetId="0">Sheet1!$A$1:$E$93</definedName>
  </definedNames>
  <calcPr calcId="145621"/>
</workbook>
</file>

<file path=xl/calcChain.xml><?xml version="1.0" encoding="utf-8"?>
<calcChain xmlns="http://schemas.openxmlformats.org/spreadsheetml/2006/main">
  <c r="E42" i="1" l="1"/>
  <c r="D52" i="1"/>
  <c r="C52" i="1"/>
  <c r="E55" i="1"/>
  <c r="C87" i="1"/>
  <c r="D87" i="1"/>
  <c r="D77" i="1"/>
  <c r="C77" i="1"/>
  <c r="D70" i="1"/>
  <c r="C70" i="1"/>
  <c r="E75" i="1"/>
  <c r="D11" i="1"/>
  <c r="D16" i="1" l="1"/>
  <c r="D58" i="1" l="1"/>
  <c r="C58" i="1"/>
  <c r="E60" i="1"/>
  <c r="E59" i="1"/>
  <c r="E66" i="1" l="1"/>
  <c r="E46" i="1"/>
  <c r="D30" i="1" l="1"/>
  <c r="D85" i="1"/>
  <c r="E68" i="1"/>
  <c r="E54" i="1"/>
  <c r="D48" i="1" l="1"/>
  <c r="C30" i="1"/>
  <c r="C43" i="1" l="1"/>
  <c r="E56" i="1"/>
  <c r="E53" i="1"/>
  <c r="D43" i="1"/>
  <c r="E28" i="1" l="1"/>
  <c r="E81" i="1"/>
  <c r="E67" i="1" l="1"/>
  <c r="E45" i="1"/>
  <c r="C26" i="1" l="1"/>
  <c r="D8" i="1"/>
  <c r="C8" i="1"/>
  <c r="E73" i="1"/>
  <c r="C48" i="1"/>
  <c r="E43" i="1"/>
  <c r="D51" i="1" l="1"/>
  <c r="D38" i="1"/>
  <c r="D29" i="1" s="1"/>
  <c r="C38" i="1"/>
  <c r="D26" i="1"/>
  <c r="D24" i="1"/>
  <c r="C24" i="1"/>
  <c r="C16" i="1"/>
  <c r="C11" i="1"/>
  <c r="C10" i="1" s="1"/>
  <c r="D10" i="1" l="1"/>
  <c r="C7" i="1"/>
  <c r="E78" i="1"/>
  <c r="E76" i="1"/>
  <c r="E74" i="1"/>
  <c r="E72" i="1"/>
  <c r="E71" i="1"/>
  <c r="E69" i="1"/>
  <c r="E50" i="1"/>
  <c r="E48" i="1"/>
  <c r="E47" i="1"/>
  <c r="E39" i="1"/>
  <c r="E38" i="1"/>
  <c r="E35" i="1"/>
  <c r="E34" i="1"/>
  <c r="E31" i="1"/>
  <c r="E27" i="1"/>
  <c r="E26" i="1"/>
  <c r="E25" i="1"/>
  <c r="E24" i="1"/>
  <c r="E22" i="1"/>
  <c r="E21" i="1"/>
  <c r="E19" i="1"/>
  <c r="E18" i="1"/>
  <c r="E17" i="1"/>
  <c r="E16" i="1"/>
  <c r="E15" i="1"/>
  <c r="E14" i="1"/>
  <c r="E13" i="1"/>
  <c r="E12" i="1"/>
  <c r="E11" i="1"/>
  <c r="E9" i="1"/>
  <c r="E8" i="1"/>
  <c r="E10" i="1" l="1"/>
  <c r="C29" i="1"/>
  <c r="C6" i="1" s="1"/>
  <c r="D7" i="1"/>
  <c r="C82" i="1"/>
  <c r="C51" i="1" s="1"/>
  <c r="E70" i="1"/>
  <c r="E77" i="1" l="1"/>
  <c r="E58" i="1"/>
  <c r="E30" i="1"/>
  <c r="E7" i="1"/>
  <c r="C90" i="1"/>
  <c r="E29" i="1" l="1"/>
  <c r="E52" i="1" l="1"/>
  <c r="D6" i="1"/>
  <c r="D90" i="1" l="1"/>
  <c r="E51" i="1"/>
  <c r="E6" i="1"/>
  <c r="E90" i="1" l="1"/>
</calcChain>
</file>

<file path=xl/sharedStrings.xml><?xml version="1.0" encoding="utf-8"?>
<sst xmlns="http://schemas.openxmlformats.org/spreadsheetml/2006/main" count="175" uniqueCount="172">
  <si>
    <t>101 02000 01 0000 110</t>
  </si>
  <si>
    <t>Налог на доходы физических лиц</t>
  </si>
  <si>
    <t>105 01000 00 0000 110</t>
  </si>
  <si>
    <t>Налог, взимаемый в связи с применением упрощенной системы налогообложения</t>
  </si>
  <si>
    <t>105 01010 01 0000 110</t>
  </si>
  <si>
    <t>Налог, взимаемый с налогоплательщиков, выбравших в качестве объекта налогообложения доходы</t>
  </si>
  <si>
    <t>105 01020 01 0000 110</t>
  </si>
  <si>
    <t>Налог, взимаемый с налогоплательщиков, выбравших в качестве объекта налогообложенш доходы, уменьшенные на величину расходов</t>
  </si>
  <si>
    <t>105 01050 01 0000 110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</si>
  <si>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</si>
  <si>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</si>
  <si>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</si>
  <si>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</si>
  <si>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105 04000 02 0000 110</t>
  </si>
  <si>
    <t>Налог взимаемый в связи с применением патентной системы налогообложения</t>
  </si>
  <si>
    <t>0,0</t>
  </si>
  <si>
    <t>106 02000 02 0000 110</t>
  </si>
  <si>
    <t>Налог на имущество организаций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</si>
  <si>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</si>
  <si>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</si>
  <si>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</si>
  <si>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</si>
  <si>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1 11 05025 05 0000120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</si>
  <si>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</si>
  <si>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</si>
  <si>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</si>
  <si>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</si>
  <si>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</si>
  <si>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112 01000 01 0000 120</t>
  </si>
  <si>
    <t>Плата за негативное воздействие на окружающую среду</t>
  </si>
  <si>
    <t>1 17 01050 05 0000 180</t>
  </si>
  <si>
    <t>2 02 01001 05 0000 151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</si>
  <si>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</si>
  <si>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</si>
  <si>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</si>
  <si>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</si>
  <si>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</si>
  <si>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 и субвенций и иных межбюджетных трансфертов, имеющих целевое назначение , прошлых лет из бюджетов муниципальных районов</t>
  </si>
  <si>
    <t>Доходы от использования имущества, находящегося в государственной и муниципальной собственности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</si>
  <si>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</si>
  <si>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</si>
  <si>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ВСЕГО ДОХОДОВ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</si>
  <si>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</si>
  <si>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</si>
  <si>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</si>
  <si>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БЕЗВОЗМЕЗДНЫЕ ПОСТУПЛЕНИЯ</t>
  </si>
  <si>
    <t>Прочие неналоговые доходы</t>
  </si>
  <si>
    <t>1 16 00000 00 0000 140</t>
  </si>
  <si>
    <t>Штрафы, санкции, возмещение ущерба</t>
  </si>
  <si>
    <t>Доходы от продажи материальных и нематериальных активов</t>
  </si>
  <si>
    <t>112 00000 00 0000 120</t>
  </si>
  <si>
    <t>Платежи при пользовании природными ресурсами</t>
  </si>
  <si>
    <t>111 00000 00 0000 000</t>
  </si>
  <si>
    <t>НЕНАЛОГОВЫЕ ДОХОДЫ</t>
  </si>
  <si>
    <t>108 00000 00 0000 000</t>
  </si>
  <si>
    <t>Государственная пошлина</t>
  </si>
  <si>
    <t>106 00000 00 0000 000</t>
  </si>
  <si>
    <t>Налоги на имущество</t>
  </si>
  <si>
    <t>105 00000 00 0000 000</t>
  </si>
  <si>
    <t>Налог на совокупный доход</t>
  </si>
  <si>
    <t>101 00000 00 0000 000</t>
  </si>
  <si>
    <t>Налог на прибыль, Доходы</t>
  </si>
  <si>
    <t>НАЛОГОВЫЕ ДОХОДЫ</t>
  </si>
  <si>
    <t>103 00000 00 0000 000</t>
  </si>
  <si>
    <t xml:space="preserve"> НАЛОГИ НА ТОВАРЫ (РАБОТЫ, УСЛУГИ), РЕАЛИЗУЕМЫЕ НА ТЕРРИТОРИИ РОССИЙСКОЙ ФЕДЕРАЦИИ</t>
  </si>
  <si>
    <t xml:space="preserve"> Акцизы по подакцизным товарам (продукции), производимым на территории Российской Федерации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</si>
  <si>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</si>
  <si>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</si>
  <si>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</si>
  <si>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</si>
  <si>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</si>
  <si>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103 02260 01 0000 110</t>
  </si>
  <si>
    <t>103 02240 01 0000 110</t>
  </si>
  <si>
    <t>103 02230 01 0000 110</t>
  </si>
  <si>
    <t>103 02000 01 0000 110</t>
  </si>
  <si>
    <t xml:space="preserve"> Минимальный налог, зачисляемый в бюджеты субъектов Российской Федерации</t>
  </si>
  <si>
    <t>113 01995 05 0000 130</t>
  </si>
  <si>
    <t>113 00000 00 0000 100</t>
  </si>
  <si>
    <t>Невыясненые поступления</t>
  </si>
  <si>
    <t>Код бюджетной классификации Российской Федерации</t>
  </si>
  <si>
    <t>Наименование доходов</t>
  </si>
  <si>
    <t xml:space="preserve">доходы от оказания платных услуг (работ) плучателями средств бюджетов муниципальных районов  </t>
  </si>
  <si>
    <t xml:space="preserve">Доходы от оказания платных услуг (работ) и компенсации затрат государства  </t>
  </si>
  <si>
    <t>Дотации бюджетам муниципальных районов на поддержку мер по обеспечению сбалансировасти бюджета</t>
  </si>
  <si>
    <t>114 02052 05 0000 430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</si>
  <si>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</si>
  <si>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Субсидии бюбжетам бюджетной системы Российской Федерации (межбюджетные субсидии)</t>
  </si>
  <si>
    <t xml:space="preserve">  Субсидии бюджетам муниципальных районов на реализацию федеральных целевых программ</t>
  </si>
  <si>
    <t>2 02 02089 05 0000 151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</si>
  <si>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</si>
  <si>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2 02 02215 05 0000 151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</si>
  <si>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</si>
  <si>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субсидии бюджетам муниципальных районов</t>
  </si>
  <si>
    <t>218 00000 00 0000 000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</si>
  <si>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</si>
  <si>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218 0501 05 0000 000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</si>
  <si>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</si>
  <si>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rPr>
        <b/>
        <sz val="12"/>
        <color theme="1"/>
        <rFont val="Times New Roman"/>
        <family val="1"/>
        <charset val="204"/>
      </rPr>
      <t>100 00000 00 000 000</t>
    </r>
  </si>
  <si>
    <r>
      <rPr>
        <b/>
        <sz val="12"/>
        <color theme="1"/>
        <rFont val="Times New Roman"/>
        <family val="1"/>
        <charset val="204"/>
      </rPr>
      <t>НАЛОГОВЫЕ И НЕНАЛОГОВЫЕ ДОХОДЫ</t>
    </r>
  </si>
  <si>
    <t>108 07150 01 0000 110</t>
  </si>
  <si>
    <t>Государственная пошлина за выдачу разрешения на установку рекламной конструкции</t>
  </si>
  <si>
    <t>1 17 05050 05 0000 180</t>
  </si>
  <si>
    <t>1 17 00000 00 0000 000</t>
  </si>
  <si>
    <t>2 02 15001 05 0000 151</t>
  </si>
  <si>
    <t>2 00 00000 00 0000 000</t>
  </si>
  <si>
    <t>2 02 10000 00 0000 151</t>
  </si>
  <si>
    <t>2 02 20051 05 0000 151</t>
  </si>
  <si>
    <t>2 02 25027 05 0000 151</t>
  </si>
  <si>
    <t xml:space="preserve">  Субсидии бюджетам муниципальных районов на  реализацию мероприятий государственной программы Российской Федерации "Доступная среда" на 2011-2020 годы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</si>
  <si>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</si>
  <si>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</si>
  <si>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2 02 29999 05 0000 151</t>
  </si>
  <si>
    <t>2 02 30000 00 0000 151</t>
  </si>
  <si>
    <t>2 02 35118 05 0000 151</t>
  </si>
  <si>
    <t>2 02 30024 05 0000 151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</si>
  <si>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</si>
  <si>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2 02 30027 05 0000 151</t>
  </si>
  <si>
    <t>2 02 30029 05 0000 151</t>
  </si>
  <si>
    <t>2 02 35082 05 0000 151</t>
  </si>
  <si>
    <t>2 02 40000 00 0000 151</t>
  </si>
  <si>
    <t>2 02 40014 05 0000 151</t>
  </si>
  <si>
    <t>114 00000 00 0000 000</t>
  </si>
  <si>
    <t>тысяч рублей</t>
  </si>
  <si>
    <t>218 05010 05 0000 151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</si>
  <si>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 , прошлых лет из бюджетов поселений</t>
  </si>
  <si>
    <t xml:space="preserve">Доходы бюджетов муниципальных районов от возврата остатков субсидий и субвенций и иных межбюджетных трансфертов, имеющих целевое назначение , прошлых лет </t>
  </si>
  <si>
    <t>114 02052 05 0000 410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</si>
  <si>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</si>
  <si>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2 02 25519 05 0000 151</t>
  </si>
  <si>
    <t>Субсидия бюджетам муниципальных районов на поддержку отрасли культуры</t>
  </si>
  <si>
    <t>2 02 20000 00 0000 151</t>
  </si>
  <si>
    <t>219 50000 05 0000 151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</si>
  <si>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</si>
  <si>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</si>
  <si>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</si>
  <si>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поселенийи межселенных территорий муниципальных районов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</si>
  <si>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</si>
  <si>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</si>
  <si>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</si>
  <si>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</si>
  <si>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2 02 4999905 0000 151</t>
  </si>
  <si>
    <t>Прочие межбюджетные трансферты</t>
  </si>
  <si>
    <t>207 00000 00 0000 000</t>
  </si>
  <si>
    <t>Прочие безвозмездные поступления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</si>
  <si>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</si>
  <si>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</si>
  <si>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2 02 4516005 0000 151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</si>
  <si>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</si>
  <si>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Дотации бюджетам муниципальных районов на поддержку мер по обеспечению сбалансированности бюджетов</t>
  </si>
  <si>
    <t>2 02 1502 05 0000 151</t>
  </si>
  <si>
    <t>2 02 225567 05 0000 151</t>
  </si>
  <si>
    <t>Субсидии бюджетам муниципальных районов на реализацию мероприятий по устойчивому развитию сельских территорий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</si>
  <si>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</si>
  <si>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</si>
  <si>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2 02 20041 05 0000151</t>
  </si>
  <si>
    <t>Субсидии бюджетам муниципальных районов на стрительство, модернизацию, рмонт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</si>
  <si>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2 02 20077 00 0000 151</t>
  </si>
  <si>
    <t>Субсидии бюджетам на софинасирование капитальных вложений в объекты государственной (муниципальной) собственности</t>
  </si>
  <si>
    <t>Уточненный бюджет на 01.01.2019 года</t>
  </si>
  <si>
    <t>Фактическое исполнение на 01.01.2019 года</t>
  </si>
  <si>
    <t>2 02 35112 05 0000 151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</si>
  <si>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</si>
  <si>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2 02 4515905 0000 151</t>
  </si>
  <si>
    <t>Межбюджетные трансферты,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</si>
  <si>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219 45612 05 0000 151</t>
  </si>
  <si>
    <t>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муниципальных районов</t>
  </si>
  <si>
    <t>2 02 19999 05 0000 151</t>
  </si>
  <si>
    <t>Прочие дотации бюджетам муниципальных районов</t>
  </si>
  <si>
    <t>113 00000 00 0000 120</t>
  </si>
  <si>
    <t>ДОХОДЫ ОТ ОКАЗАНИЯ ПЛАТНЫХ УСЛУГ (РАБОТ) И КОМПЕНСАЦИИ ЗАТРАТ ГОСУДАРСТВА</t>
  </si>
  <si>
    <t>Процент исполнения</t>
  </si>
  <si>
    <t>Сведения об исполнении доходов бюджета муниципального образования "Гиагинский район" на 01.01.2019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</si>
</sst>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3">
      <alignment horizontal="left" wrapText="1" indent="1"/>
    </xf>
  </cellStyleXfs>
  <cellXfs count="40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5" fillId="0" borderId="0" xfId="0" applyFont="1"/>
    <xf numFmtId="0" fontId="6" fillId="0" borderId="0" xfId="0" applyFont="1"/>
    <xf numFmtId="0" fontId="3" fillId="0" borderId="2" xfId="0" applyFont="1" applyBorder="1" applyAlignment="1">
      <alignment horizontal="justify" vertical="top"/>
    </xf>
    <xf numFmtId="0" fontId="3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164" fontId="3" fillId="2" borderId="2" xfId="0" applyNumberFormat="1" applyFont="1" applyFill="1" applyBorder="1" applyAlignment="1">
      <alignment horizontal="right" vertical="top"/>
    </xf>
    <xf numFmtId="0" fontId="5" fillId="2" borderId="0" xfId="0" applyFont="1" applyFill="1"/>
    <xf numFmtId="0" fontId="0" fillId="0" borderId="1" xfId="0" applyBorder="1"/>
    <xf numFmtId="0" fontId="10" fillId="0" borderId="0" xfId="0" applyFont="1"/>
    <xf numFmtId="0" fontId="10" fillId="0" borderId="1" xfId="0" applyFont="1" applyBorder="1" applyAlignment="1">
      <alignment vertical="top"/>
    </xf>
    <xf numFmtId="0" fontId="6" fillId="2" borderId="0" xfId="0" applyFont="1" applyFill="1"/>
    <xf numFmtId="0" fontId="8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164" fontId="11" fillId="2" borderId="2" xfId="0" applyNumberFormat="1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left" vertical="top"/>
    </xf>
    <xf numFmtId="164" fontId="8" fillId="2" borderId="2" xfId="0" applyNumberFormat="1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right" vertical="top"/>
    </xf>
    <xf numFmtId="0" fontId="0" fillId="2" borderId="0" xfId="0" applyFill="1"/>
    <xf numFmtId="0" fontId="0" fillId="2" borderId="1" xfId="0" applyFill="1" applyBorder="1"/>
    <xf numFmtId="0" fontId="8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xl3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zoomScaleNormal="100" zoomScaleSheetLayoutView="100" workbookViewId="0">
      <selection activeCell="H10" sqref="H10"/>
    </sheetView>
  </sheetViews>
  <sheetFormatPr defaultRowHeight="12.75" x14ac:dyDescent="0.2"/>
  <cols>
    <col min="1" max="1" width="27.7109375" customWidth="1"/>
    <col min="2" max="2" width="38" customWidth="1"/>
    <col min="3" max="3" width="17.42578125" style="33" customWidth="1"/>
    <col min="4" max="4" width="15.85546875" style="33" customWidth="1"/>
    <col min="5" max="5" width="15" customWidth="1"/>
  </cols>
  <sheetData>
    <row r="1" spans="1:5" s="20" customFormat="1" ht="15.75" x14ac:dyDescent="0.25">
      <c r="C1" s="34"/>
      <c r="D1" s="35"/>
      <c r="E1" s="35"/>
    </row>
    <row r="2" spans="1:5" s="20" customFormat="1" ht="29.25" customHeight="1" x14ac:dyDescent="0.2">
      <c r="A2" s="39" t="s">
        <v>171</v>
      </c>
      <c r="B2" s="39"/>
      <c r="C2" s="39"/>
      <c r="D2" s="39"/>
      <c r="E2" s="39"/>
    </row>
    <row r="3" spans="1:5" s="20" customFormat="1" x14ac:dyDescent="0.2">
      <c r="C3" s="34"/>
      <c r="D3" s="34" t="s">
        <v>122</v>
      </c>
    </row>
    <row r="4" spans="1:5" s="20" customFormat="1" ht="99" customHeight="1" x14ac:dyDescent="0.2">
      <c r="A4" s="36" t="s">
        <v>79</v>
      </c>
      <c r="B4" s="36" t="s">
        <v>80</v>
      </c>
      <c r="C4" s="37" t="s">
        <v>158</v>
      </c>
      <c r="D4" s="37" t="s">
        <v>159</v>
      </c>
      <c r="E4" s="37" t="s">
        <v>170</v>
      </c>
    </row>
    <row r="5" spans="1:5" s="20" customFormat="1" ht="28.5" customHeight="1" x14ac:dyDescent="0.2">
      <c r="A5" s="36"/>
      <c r="B5" s="36"/>
      <c r="C5" s="38"/>
      <c r="D5" s="38"/>
      <c r="E5" s="38"/>
    </row>
    <row r="6" spans="1:5" ht="31.5" x14ac:dyDescent="0.2">
      <c r="A6" s="24" t="s">
        <v>97</v>
      </c>
      <c r="B6" s="25" t="s">
        <v>98</v>
      </c>
      <c r="C6" s="26">
        <f>C7+C29</f>
        <v>146315.67499999999</v>
      </c>
      <c r="D6" s="26">
        <f>D7+D29</f>
        <v>153051.06599999999</v>
      </c>
      <c r="E6" s="26">
        <f>D6/C6*100</f>
        <v>104.60332838569757</v>
      </c>
    </row>
    <row r="7" spans="1:5" s="10" customFormat="1" ht="15.75" x14ac:dyDescent="0.2">
      <c r="A7" s="27"/>
      <c r="B7" s="27" t="s">
        <v>62</v>
      </c>
      <c r="C7" s="26">
        <f>C8+C10+C16+C24+C26</f>
        <v>98000.375</v>
      </c>
      <c r="D7" s="26">
        <f>D8+D10+D16+D24+D26</f>
        <v>101509.952</v>
      </c>
      <c r="E7" s="26">
        <f t="shared" ref="E7:E90" si="0">D7/C7*100</f>
        <v>103.58118731688528</v>
      </c>
    </row>
    <row r="8" spans="1:5" s="10" customFormat="1" ht="15.75" x14ac:dyDescent="0.2">
      <c r="A8" s="27" t="s">
        <v>60</v>
      </c>
      <c r="B8" s="27" t="s">
        <v>61</v>
      </c>
      <c r="C8" s="26">
        <f>C9</f>
        <v>44677.599999999999</v>
      </c>
      <c r="D8" s="26">
        <f>D9</f>
        <v>48985.887000000002</v>
      </c>
      <c r="E8" s="26">
        <f t="shared" si="0"/>
        <v>109.64305826633482</v>
      </c>
    </row>
    <row r="9" spans="1:5" s="11" customFormat="1" ht="15.75" x14ac:dyDescent="0.2">
      <c r="A9" s="24" t="s">
        <v>0</v>
      </c>
      <c r="B9" s="24" t="s">
        <v>1</v>
      </c>
      <c r="C9" s="28">
        <v>44677.599999999999</v>
      </c>
      <c r="D9" s="28">
        <v>48985.887000000002</v>
      </c>
      <c r="E9" s="28">
        <f t="shared" si="0"/>
        <v>109.64305826633482</v>
      </c>
    </row>
    <row r="10" spans="1:5" s="10" customFormat="1" ht="78.75" x14ac:dyDescent="0.2">
      <c r="A10" s="27" t="s">
        <v>63</v>
      </c>
      <c r="B10" s="29" t="s">
        <v>64</v>
      </c>
      <c r="C10" s="26">
        <f>C11</f>
        <v>370.875</v>
      </c>
      <c r="D10" s="26">
        <f>D11</f>
        <v>400.71799999999996</v>
      </c>
      <c r="E10" s="26">
        <f t="shared" si="0"/>
        <v>108.04664644421973</v>
      </c>
    </row>
    <row r="11" spans="1:5" s="11" customFormat="1" ht="47.25" x14ac:dyDescent="0.2">
      <c r="A11" s="24" t="s">
        <v>74</v>
      </c>
      <c r="B11" s="25" t="s">
        <v>65</v>
      </c>
      <c r="C11" s="28">
        <f>C12+C13+C14+C15</f>
        <v>370.875</v>
      </c>
      <c r="D11" s="28">
        <f>D12+D13+D14+D15</f>
        <v>400.71799999999996</v>
      </c>
      <c r="E11" s="28">
        <f t="shared" si="0"/>
        <v>108.04664644421973</v>
      </c>
    </row>
    <row r="12" spans="1:5" s="11" customFormat="1" ht="129.75" customHeight="1" x14ac:dyDescent="0.2">
      <c r="A12" s="24" t="s">
        <v>73</v>
      </c>
      <c r="B12" s="25" t="s">
        <v>66</v>
      </c>
      <c r="C12" s="28">
        <v>138.34100000000001</v>
      </c>
      <c r="D12" s="28">
        <v>178.54599999999999</v>
      </c>
      <c r="E12" s="28">
        <f t="shared" si="0"/>
        <v>129.06224474306242</v>
      </c>
    </row>
    <row r="13" spans="1:5" s="11" customFormat="1" ht="157.5" x14ac:dyDescent="0.2">
      <c r="A13" s="16" t="s">
        <v>72</v>
      </c>
      <c r="B13" s="15" t="s">
        <v>67</v>
      </c>
      <c r="C13" s="32">
        <v>1.0609999999999999</v>
      </c>
      <c r="D13" s="32">
        <v>1.7190000000000001</v>
      </c>
      <c r="E13" s="28">
        <f t="shared" si="0"/>
        <v>162.01696512723848</v>
      </c>
    </row>
    <row r="14" spans="1:5" s="11" customFormat="1" ht="126" x14ac:dyDescent="0.2">
      <c r="A14" s="16" t="s">
        <v>70</v>
      </c>
      <c r="B14" s="14" t="s">
        <v>68</v>
      </c>
      <c r="C14" s="32">
        <v>252.86600000000001</v>
      </c>
      <c r="D14" s="32">
        <v>260.45699999999999</v>
      </c>
      <c r="E14" s="28">
        <f t="shared" si="0"/>
        <v>103.00198524119493</v>
      </c>
    </row>
    <row r="15" spans="1:5" s="11" customFormat="1" ht="125.25" customHeight="1" x14ac:dyDescent="0.2">
      <c r="A15" s="16" t="s">
        <v>71</v>
      </c>
      <c r="B15" s="14" t="s">
        <v>69</v>
      </c>
      <c r="C15" s="32">
        <v>-21.393000000000001</v>
      </c>
      <c r="D15" s="32">
        <v>-40.003999999999998</v>
      </c>
      <c r="E15" s="28">
        <f t="shared" si="0"/>
        <v>186.99574627214508</v>
      </c>
    </row>
    <row r="16" spans="1:5" s="10" customFormat="1" ht="15.75" x14ac:dyDescent="0.2">
      <c r="A16" s="9" t="s">
        <v>58</v>
      </c>
      <c r="B16" s="9" t="s">
        <v>59</v>
      </c>
      <c r="C16" s="18">
        <f>C17+C21+C23+C22</f>
        <v>35197.300000000003</v>
      </c>
      <c r="D16" s="18">
        <f>D17+D21+D23+D22</f>
        <v>32457.879000000001</v>
      </c>
      <c r="E16" s="26">
        <f t="shared" si="0"/>
        <v>92.216956982495816</v>
      </c>
    </row>
    <row r="17" spans="1:5" s="11" customFormat="1" ht="47.25" x14ac:dyDescent="0.2">
      <c r="A17" s="8" t="s">
        <v>2</v>
      </c>
      <c r="B17" s="7" t="s">
        <v>3</v>
      </c>
      <c r="C17" s="32">
        <v>9829.1</v>
      </c>
      <c r="D17" s="32">
        <v>15849.78</v>
      </c>
      <c r="E17" s="28">
        <f t="shared" si="0"/>
        <v>161.25362444170881</v>
      </c>
    </row>
    <row r="18" spans="1:5" s="11" customFormat="1" ht="63" x14ac:dyDescent="0.2">
      <c r="A18" s="8" t="s">
        <v>4</v>
      </c>
      <c r="B18" s="7" t="s">
        <v>5</v>
      </c>
      <c r="C18" s="32">
        <v>3818.3719999999998</v>
      </c>
      <c r="D18" s="32">
        <v>5408.8940000000002</v>
      </c>
      <c r="E18" s="28">
        <f t="shared" si="0"/>
        <v>141.65445378292111</v>
      </c>
    </row>
    <row r="19" spans="1:5" s="11" customFormat="1" ht="78.75" x14ac:dyDescent="0.2">
      <c r="A19" s="8" t="s">
        <v>6</v>
      </c>
      <c r="B19" s="6" t="s">
        <v>7</v>
      </c>
      <c r="C19" s="32">
        <v>6010.7269999999999</v>
      </c>
      <c r="D19" s="32">
        <v>6674.1549999999997</v>
      </c>
      <c r="E19" s="28">
        <f t="shared" si="0"/>
        <v>111.03740030116158</v>
      </c>
    </row>
    <row r="20" spans="1:5" s="11" customFormat="1" ht="47.25" x14ac:dyDescent="0.2">
      <c r="A20" s="8" t="s">
        <v>8</v>
      </c>
      <c r="B20" s="6" t="s">
        <v>75</v>
      </c>
      <c r="C20" s="32">
        <v>-128.01900000000001</v>
      </c>
      <c r="D20" s="32">
        <v>-133.19399999999999</v>
      </c>
      <c r="E20" s="28">
        <v>0</v>
      </c>
    </row>
    <row r="21" spans="1:5" s="11" customFormat="1" ht="31.5" x14ac:dyDescent="0.2">
      <c r="A21" s="8" t="s">
        <v>9</v>
      </c>
      <c r="B21" s="7" t="s">
        <v>10</v>
      </c>
      <c r="C21" s="32">
        <v>8457.2999999999993</v>
      </c>
      <c r="D21" s="32">
        <v>6094.1689999999999</v>
      </c>
      <c r="E21" s="28">
        <f t="shared" si="0"/>
        <v>72.058091825996485</v>
      </c>
    </row>
    <row r="22" spans="1:5" s="11" customFormat="1" ht="31.5" x14ac:dyDescent="0.2">
      <c r="A22" s="8" t="s">
        <v>11</v>
      </c>
      <c r="B22" s="7" t="s">
        <v>12</v>
      </c>
      <c r="C22" s="32">
        <v>16910.900000000001</v>
      </c>
      <c r="D22" s="32">
        <v>10380.522999999999</v>
      </c>
      <c r="E22" s="28">
        <f t="shared" si="0"/>
        <v>61.383622397388663</v>
      </c>
    </row>
    <row r="23" spans="1:5" s="11" customFormat="1" ht="47.25" x14ac:dyDescent="0.2">
      <c r="A23" s="8" t="s">
        <v>13</v>
      </c>
      <c r="B23" s="7" t="s">
        <v>14</v>
      </c>
      <c r="C23" s="32">
        <v>0</v>
      </c>
      <c r="D23" s="32">
        <v>133.40700000000001</v>
      </c>
      <c r="E23" s="28">
        <v>0</v>
      </c>
    </row>
    <row r="24" spans="1:5" s="10" customFormat="1" ht="15.75" x14ac:dyDescent="0.2">
      <c r="A24" s="9" t="s">
        <v>56</v>
      </c>
      <c r="B24" s="9" t="s">
        <v>57</v>
      </c>
      <c r="C24" s="18">
        <f>C25</f>
        <v>14893.5</v>
      </c>
      <c r="D24" s="18">
        <f>D25</f>
        <v>16692.420999999998</v>
      </c>
      <c r="E24" s="26">
        <f t="shared" si="0"/>
        <v>112.07856447443514</v>
      </c>
    </row>
    <row r="25" spans="1:5" s="11" customFormat="1" ht="15.75" x14ac:dyDescent="0.2">
      <c r="A25" s="8" t="s">
        <v>16</v>
      </c>
      <c r="B25" s="8" t="s">
        <v>17</v>
      </c>
      <c r="C25" s="32">
        <v>14893.5</v>
      </c>
      <c r="D25" s="32">
        <v>16692.420999999998</v>
      </c>
      <c r="E25" s="28">
        <f t="shared" si="0"/>
        <v>112.07856447443514</v>
      </c>
    </row>
    <row r="26" spans="1:5" s="10" customFormat="1" ht="15.75" x14ac:dyDescent="0.2">
      <c r="A26" s="9" t="s">
        <v>54</v>
      </c>
      <c r="B26" s="9" t="s">
        <v>55</v>
      </c>
      <c r="C26" s="18">
        <f>C27+C28</f>
        <v>2861.1</v>
      </c>
      <c r="D26" s="18">
        <f>D27+D28</f>
        <v>2973.047</v>
      </c>
      <c r="E26" s="26">
        <f t="shared" si="0"/>
        <v>103.91272587466361</v>
      </c>
    </row>
    <row r="27" spans="1:5" s="11" customFormat="1" ht="78.75" x14ac:dyDescent="0.2">
      <c r="A27" s="8" t="s">
        <v>18</v>
      </c>
      <c r="B27" s="7" t="s">
        <v>19</v>
      </c>
      <c r="C27" s="32">
        <v>2841.1</v>
      </c>
      <c r="D27" s="32">
        <v>2953.047</v>
      </c>
      <c r="E27" s="28">
        <f t="shared" si="0"/>
        <v>103.94026961388194</v>
      </c>
    </row>
    <row r="28" spans="1:5" s="11" customFormat="1" ht="47.25" x14ac:dyDescent="0.2">
      <c r="A28" s="16" t="s">
        <v>99</v>
      </c>
      <c r="B28" s="15" t="s">
        <v>100</v>
      </c>
      <c r="C28" s="32">
        <v>20</v>
      </c>
      <c r="D28" s="32">
        <v>20</v>
      </c>
      <c r="E28" s="28">
        <f t="shared" si="0"/>
        <v>100</v>
      </c>
    </row>
    <row r="29" spans="1:5" s="10" customFormat="1" ht="15.75" x14ac:dyDescent="0.2">
      <c r="A29" s="9"/>
      <c r="B29" s="9" t="s">
        <v>53</v>
      </c>
      <c r="C29" s="18">
        <f>C30+C38+C40+C47+C48+C43</f>
        <v>48315.3</v>
      </c>
      <c r="D29" s="18">
        <f>D30+D38+D40+D43+D47+D48+D42</f>
        <v>51541.113999999994</v>
      </c>
      <c r="E29" s="26">
        <f t="shared" si="0"/>
        <v>106.67658898940913</v>
      </c>
    </row>
    <row r="30" spans="1:5" s="10" customFormat="1" ht="91.5" customHeight="1" x14ac:dyDescent="0.2">
      <c r="A30" s="9" t="s">
        <v>52</v>
      </c>
      <c r="B30" s="5" t="s">
        <v>38</v>
      </c>
      <c r="C30" s="18">
        <f>C31+C34+C35+C36+C32</f>
        <v>43932.4</v>
      </c>
      <c r="D30" s="18">
        <f>D31+D34+D35+D36+D32+D37</f>
        <v>43179.170999999995</v>
      </c>
      <c r="E30" s="26">
        <f t="shared" si="0"/>
        <v>98.285481785652479</v>
      </c>
    </row>
    <row r="31" spans="1:5" s="11" customFormat="1" ht="87.75" customHeight="1" x14ac:dyDescent="0.2">
      <c r="A31" s="8" t="s">
        <v>20</v>
      </c>
      <c r="B31" s="7" t="s">
        <v>21</v>
      </c>
      <c r="C31" s="32">
        <v>4</v>
      </c>
      <c r="D31" s="32">
        <v>4</v>
      </c>
      <c r="E31" s="28">
        <f t="shared" si="0"/>
        <v>100</v>
      </c>
    </row>
    <row r="32" spans="1:5" s="11" customFormat="1" ht="168.75" customHeight="1" x14ac:dyDescent="0.2">
      <c r="A32" s="16" t="s">
        <v>132</v>
      </c>
      <c r="B32" s="15" t="s">
        <v>133</v>
      </c>
      <c r="C32" s="32">
        <v>41674</v>
      </c>
      <c r="D32" s="32">
        <v>41189.633999999998</v>
      </c>
      <c r="E32" s="28">
        <v>0</v>
      </c>
    </row>
    <row r="33" spans="1:9" s="11" customFormat="1" ht="168.75" customHeight="1" x14ac:dyDescent="0.2">
      <c r="A33" s="16" t="s">
        <v>144</v>
      </c>
      <c r="B33" s="15" t="s">
        <v>145</v>
      </c>
      <c r="C33" s="32">
        <v>0</v>
      </c>
      <c r="D33" s="32">
        <v>0</v>
      </c>
      <c r="E33" s="28">
        <v>0</v>
      </c>
    </row>
    <row r="34" spans="1:9" s="11" customFormat="1" ht="165" customHeight="1" x14ac:dyDescent="0.2">
      <c r="A34" s="8" t="s">
        <v>22</v>
      </c>
      <c r="B34" s="7" t="s">
        <v>23</v>
      </c>
      <c r="C34" s="32">
        <v>2234.8000000000002</v>
      </c>
      <c r="D34" s="32">
        <v>1859.8510000000001</v>
      </c>
      <c r="E34" s="28">
        <f t="shared" si="0"/>
        <v>83.222257025237155</v>
      </c>
    </row>
    <row r="35" spans="1:9" s="11" customFormat="1" ht="141.75" x14ac:dyDescent="0.2">
      <c r="A35" s="8" t="s">
        <v>24</v>
      </c>
      <c r="B35" s="7" t="s">
        <v>25</v>
      </c>
      <c r="C35" s="32">
        <v>19.600000000000001</v>
      </c>
      <c r="D35" s="32">
        <v>51.116</v>
      </c>
      <c r="E35" s="28">
        <f t="shared" si="0"/>
        <v>260.79591836734693</v>
      </c>
    </row>
    <row r="36" spans="1:9" s="11" customFormat="1" ht="94.5" hidden="1" x14ac:dyDescent="0.2">
      <c r="A36" s="8" t="s">
        <v>26</v>
      </c>
      <c r="B36" s="6" t="s">
        <v>27</v>
      </c>
      <c r="C36" s="32">
        <v>0</v>
      </c>
      <c r="D36" s="32">
        <v>0</v>
      </c>
      <c r="E36" s="26">
        <v>0</v>
      </c>
    </row>
    <row r="37" spans="1:9" s="11" customFormat="1" ht="173.25" x14ac:dyDescent="0.2">
      <c r="A37" s="16" t="s">
        <v>152</v>
      </c>
      <c r="B37" s="15" t="s">
        <v>153</v>
      </c>
      <c r="C37" s="32">
        <v>0</v>
      </c>
      <c r="D37" s="32">
        <v>74.569999999999993</v>
      </c>
      <c r="E37" s="28">
        <v>0</v>
      </c>
    </row>
    <row r="38" spans="1:9" s="10" customFormat="1" ht="31.5" x14ac:dyDescent="0.2">
      <c r="A38" s="9" t="s">
        <v>50</v>
      </c>
      <c r="B38" s="2" t="s">
        <v>51</v>
      </c>
      <c r="C38" s="18">
        <f>C39</f>
        <v>1182.5999999999999</v>
      </c>
      <c r="D38" s="18">
        <f>D39</f>
        <v>946.56399999999996</v>
      </c>
      <c r="E38" s="26">
        <f t="shared" si="0"/>
        <v>80.040926771520375</v>
      </c>
    </row>
    <row r="39" spans="1:9" s="11" customFormat="1" ht="31.5" x14ac:dyDescent="0.2">
      <c r="A39" s="8" t="s">
        <v>28</v>
      </c>
      <c r="B39" s="7" t="s">
        <v>29</v>
      </c>
      <c r="C39" s="32">
        <v>1182.5999999999999</v>
      </c>
      <c r="D39" s="32">
        <v>946.56399999999996</v>
      </c>
      <c r="E39" s="28">
        <f t="shared" si="0"/>
        <v>80.040926771520375</v>
      </c>
    </row>
    <row r="40" spans="1:9" s="10" customFormat="1" ht="0.75" hidden="1" customHeight="1" x14ac:dyDescent="0.2">
      <c r="A40" s="9" t="s">
        <v>77</v>
      </c>
      <c r="B40" s="2" t="s">
        <v>82</v>
      </c>
      <c r="C40" s="18">
        <v>0</v>
      </c>
      <c r="D40" s="18">
        <v>0</v>
      </c>
      <c r="E40" s="26">
        <v>0</v>
      </c>
    </row>
    <row r="41" spans="1:9" s="11" customFormat="1" ht="47.25" hidden="1" x14ac:dyDescent="0.2">
      <c r="A41" s="16" t="s">
        <v>76</v>
      </c>
      <c r="B41" s="15" t="s">
        <v>81</v>
      </c>
      <c r="C41" s="32">
        <v>0</v>
      </c>
      <c r="D41" s="32">
        <v>0</v>
      </c>
      <c r="E41" s="26">
        <v>0</v>
      </c>
    </row>
    <row r="42" spans="1:9" s="10" customFormat="1" ht="63" x14ac:dyDescent="0.2">
      <c r="A42" s="9" t="s">
        <v>168</v>
      </c>
      <c r="B42" s="2" t="s">
        <v>169</v>
      </c>
      <c r="C42" s="18">
        <v>0</v>
      </c>
      <c r="D42" s="18">
        <v>13.563000000000001</v>
      </c>
      <c r="E42" s="26" t="e">
        <f t="shared" ref="E42" si="1">D42/C42*100</f>
        <v>#DIV/0!</v>
      </c>
    </row>
    <row r="43" spans="1:9" s="10" customFormat="1" ht="47.25" x14ac:dyDescent="0.2">
      <c r="A43" s="9" t="s">
        <v>121</v>
      </c>
      <c r="B43" s="2" t="s">
        <v>49</v>
      </c>
      <c r="C43" s="18">
        <f>C44+C45+C46</f>
        <v>467.4</v>
      </c>
      <c r="D43" s="18">
        <f>D44+D45+D46</f>
        <v>5173.2439999999997</v>
      </c>
      <c r="E43" s="26">
        <f t="shared" si="0"/>
        <v>1106.8130081300812</v>
      </c>
    </row>
    <row r="44" spans="1:9" s="11" customFormat="1" ht="173.25" hidden="1" x14ac:dyDescent="0.2">
      <c r="A44" s="16" t="s">
        <v>84</v>
      </c>
      <c r="B44" s="15" t="s">
        <v>85</v>
      </c>
      <c r="C44" s="32">
        <v>0</v>
      </c>
      <c r="D44" s="32">
        <v>0</v>
      </c>
      <c r="E44" s="26">
        <v>0</v>
      </c>
    </row>
    <row r="45" spans="1:9" s="23" customFormat="1" ht="173.25" x14ac:dyDescent="0.2">
      <c r="A45" s="30" t="s">
        <v>126</v>
      </c>
      <c r="B45" s="31" t="s">
        <v>127</v>
      </c>
      <c r="C45" s="32">
        <v>223.8</v>
      </c>
      <c r="D45" s="32">
        <v>338.83499999999998</v>
      </c>
      <c r="E45" s="28">
        <f t="shared" ref="E45" si="2">D45/C45*100</f>
        <v>151.4008042895442</v>
      </c>
      <c r="F45" s="19"/>
      <c r="G45" s="19"/>
      <c r="H45" s="19"/>
      <c r="I45" s="19"/>
    </row>
    <row r="46" spans="1:9" s="11" customFormat="1" ht="126" x14ac:dyDescent="0.2">
      <c r="A46" s="16" t="s">
        <v>134</v>
      </c>
      <c r="B46" s="15" t="s">
        <v>135</v>
      </c>
      <c r="C46" s="32">
        <v>243.6</v>
      </c>
      <c r="D46" s="32">
        <v>4834.4089999999997</v>
      </c>
      <c r="E46" s="28">
        <f t="shared" si="0"/>
        <v>1984.5685550082103</v>
      </c>
      <c r="F46" s="10"/>
      <c r="G46" s="10"/>
      <c r="H46" s="10"/>
      <c r="I46" s="10"/>
    </row>
    <row r="47" spans="1:9" s="10" customFormat="1" ht="31.5" x14ac:dyDescent="0.2">
      <c r="A47" s="9" t="s">
        <v>47</v>
      </c>
      <c r="B47" s="2" t="s">
        <v>48</v>
      </c>
      <c r="C47" s="18">
        <v>2582.9</v>
      </c>
      <c r="D47" s="18">
        <v>2039.6969999999999</v>
      </c>
      <c r="E47" s="26">
        <f t="shared" si="0"/>
        <v>78.96925935963452</v>
      </c>
    </row>
    <row r="48" spans="1:9" s="10" customFormat="1" ht="15.75" x14ac:dyDescent="0.2">
      <c r="A48" s="9" t="s">
        <v>102</v>
      </c>
      <c r="B48" s="9" t="s">
        <v>46</v>
      </c>
      <c r="C48" s="18">
        <f>C49+C50</f>
        <v>150</v>
      </c>
      <c r="D48" s="18">
        <f>D49+D50</f>
        <v>188.875</v>
      </c>
      <c r="E48" s="26">
        <f t="shared" si="0"/>
        <v>125.91666666666667</v>
      </c>
      <c r="F48" s="11"/>
      <c r="G48" s="11"/>
      <c r="H48" s="11"/>
      <c r="I48" s="11"/>
    </row>
    <row r="49" spans="1:9" s="11" customFormat="1" ht="15.75" x14ac:dyDescent="0.2">
      <c r="A49" s="8" t="s">
        <v>30</v>
      </c>
      <c r="B49" s="8" t="s">
        <v>78</v>
      </c>
      <c r="C49" s="32" t="s">
        <v>15</v>
      </c>
      <c r="D49" s="32">
        <v>-5.2999999999999999E-2</v>
      </c>
      <c r="E49" s="28">
        <v>0</v>
      </c>
      <c r="F49"/>
      <c r="G49"/>
      <c r="H49"/>
      <c r="I49"/>
    </row>
    <row r="50" spans="1:9" ht="15.75" x14ac:dyDescent="0.2">
      <c r="A50" s="16" t="s">
        <v>101</v>
      </c>
      <c r="B50" s="3" t="s">
        <v>46</v>
      </c>
      <c r="C50" s="32">
        <v>150</v>
      </c>
      <c r="D50" s="32">
        <v>188.928</v>
      </c>
      <c r="E50" s="28">
        <f t="shared" si="0"/>
        <v>125.952</v>
      </c>
      <c r="F50" s="10"/>
      <c r="G50" s="10"/>
      <c r="H50" s="10"/>
      <c r="I50" s="10"/>
    </row>
    <row r="51" spans="1:9" s="10" customFormat="1" ht="31.5" x14ac:dyDescent="0.2">
      <c r="A51" s="9" t="s">
        <v>104</v>
      </c>
      <c r="B51" s="2" t="s">
        <v>45</v>
      </c>
      <c r="C51" s="18">
        <f>C52+C58+C70+C77+C82+C87+C84</f>
        <v>575936.75900000008</v>
      </c>
      <c r="D51" s="18">
        <f>D52+D58+D70+D77+D82+D87+D84+D85</f>
        <v>607286.36200000008</v>
      </c>
      <c r="E51" s="26">
        <f t="shared" si="0"/>
        <v>105.4432370412391</v>
      </c>
    </row>
    <row r="52" spans="1:9" s="10" customFormat="1" ht="47.25" x14ac:dyDescent="0.2">
      <c r="A52" s="9" t="s">
        <v>105</v>
      </c>
      <c r="B52" s="13" t="s">
        <v>44</v>
      </c>
      <c r="C52" s="18">
        <f>C53+C56+C54+C55</f>
        <v>123068.825</v>
      </c>
      <c r="D52" s="18">
        <f>D53+D56+D54+D55</f>
        <v>123068.825</v>
      </c>
      <c r="E52" s="26">
        <f t="shared" si="0"/>
        <v>100</v>
      </c>
      <c r="F52" s="11"/>
      <c r="G52" s="11"/>
      <c r="H52" s="11"/>
      <c r="I52" s="11"/>
    </row>
    <row r="53" spans="1:9" s="11" customFormat="1" ht="46.5" customHeight="1" x14ac:dyDescent="0.2">
      <c r="A53" s="16" t="s">
        <v>103</v>
      </c>
      <c r="B53" s="15" t="s">
        <v>32</v>
      </c>
      <c r="C53" s="32">
        <v>110469</v>
      </c>
      <c r="D53" s="32">
        <v>110469</v>
      </c>
      <c r="E53" s="28">
        <f t="shared" ref="E53:E56" si="3">D53/C53*100</f>
        <v>100</v>
      </c>
    </row>
    <row r="54" spans="1:9" s="11" customFormat="1" ht="81" customHeight="1" x14ac:dyDescent="0.2">
      <c r="A54" s="16" t="s">
        <v>149</v>
      </c>
      <c r="B54" s="15" t="s">
        <v>148</v>
      </c>
      <c r="C54" s="32">
        <v>3099.8249999999998</v>
      </c>
      <c r="D54" s="32">
        <v>3099.8249999999998</v>
      </c>
      <c r="E54" s="28">
        <f t="shared" ref="E54:E55" si="4">D54/C54*100</f>
        <v>100</v>
      </c>
    </row>
    <row r="55" spans="1:9" s="11" customFormat="1" ht="81" customHeight="1" x14ac:dyDescent="0.2">
      <c r="A55" s="16" t="s">
        <v>136</v>
      </c>
      <c r="B55" s="15" t="s">
        <v>137</v>
      </c>
      <c r="C55" s="32">
        <v>7000</v>
      </c>
      <c r="D55" s="32">
        <v>7000</v>
      </c>
      <c r="E55" s="28">
        <f t="shared" si="4"/>
        <v>100</v>
      </c>
    </row>
    <row r="56" spans="1:9" s="11" customFormat="1" ht="81" customHeight="1" x14ac:dyDescent="0.2">
      <c r="A56" s="16" t="s">
        <v>166</v>
      </c>
      <c r="B56" s="15" t="s">
        <v>167</v>
      </c>
      <c r="C56" s="32">
        <v>2500</v>
      </c>
      <c r="D56" s="32">
        <v>2500</v>
      </c>
      <c r="E56" s="28">
        <f t="shared" si="3"/>
        <v>100</v>
      </c>
    </row>
    <row r="57" spans="1:9" s="11" customFormat="1" ht="60.75" hidden="1" customHeight="1" x14ac:dyDescent="0.2">
      <c r="A57" s="16" t="s">
        <v>31</v>
      </c>
      <c r="B57" s="15" t="s">
        <v>83</v>
      </c>
      <c r="C57" s="32"/>
      <c r="D57" s="32">
        <v>0</v>
      </c>
      <c r="E57" s="28">
        <v>0</v>
      </c>
      <c r="F57" s="10"/>
      <c r="G57" s="10"/>
      <c r="H57" s="10"/>
      <c r="I57" s="10"/>
    </row>
    <row r="58" spans="1:9" s="10" customFormat="1" ht="47.25" x14ac:dyDescent="0.2">
      <c r="A58" s="9" t="s">
        <v>130</v>
      </c>
      <c r="B58" s="2" t="s">
        <v>86</v>
      </c>
      <c r="C58" s="18">
        <f>C61+C62+C63+C66+C67+C69+C68+C59+C60</f>
        <v>46786.022000000004</v>
      </c>
      <c r="D58" s="18">
        <f>D61+D62+D63+D66+D67+D69+D68+D59+D60</f>
        <v>46786.022000000004</v>
      </c>
      <c r="E58" s="26">
        <f t="shared" si="0"/>
        <v>100</v>
      </c>
      <c r="F58" s="11"/>
      <c r="G58" s="11"/>
      <c r="H58" s="11"/>
      <c r="I58" s="11"/>
    </row>
    <row r="59" spans="1:9" s="10" customFormat="1" ht="126" x14ac:dyDescent="0.2">
      <c r="A59" s="16" t="s">
        <v>154</v>
      </c>
      <c r="B59" s="15" t="s">
        <v>155</v>
      </c>
      <c r="C59" s="32">
        <v>20065.7</v>
      </c>
      <c r="D59" s="32">
        <v>20065.7</v>
      </c>
      <c r="E59" s="28">
        <f t="shared" si="0"/>
        <v>100</v>
      </c>
      <c r="F59" s="11"/>
      <c r="G59" s="11"/>
      <c r="H59" s="11"/>
      <c r="I59" s="11"/>
    </row>
    <row r="60" spans="1:9" s="10" customFormat="1" ht="78.75" x14ac:dyDescent="0.2">
      <c r="A60" s="16" t="s">
        <v>156</v>
      </c>
      <c r="B60" s="15" t="s">
        <v>157</v>
      </c>
      <c r="C60" s="32">
        <v>1162.3</v>
      </c>
      <c r="D60" s="32">
        <v>1162.3</v>
      </c>
      <c r="E60" s="28">
        <f t="shared" si="0"/>
        <v>100</v>
      </c>
      <c r="F60" s="11"/>
      <c r="G60" s="11"/>
      <c r="H60" s="11"/>
      <c r="I60" s="11"/>
    </row>
    <row r="61" spans="1:9" s="11" customFormat="1" ht="63" x14ac:dyDescent="0.2">
      <c r="A61" s="16" t="s">
        <v>106</v>
      </c>
      <c r="B61" s="15" t="s">
        <v>87</v>
      </c>
      <c r="C61" s="32">
        <v>0</v>
      </c>
      <c r="D61" s="32">
        <v>0</v>
      </c>
      <c r="E61" s="28">
        <v>0</v>
      </c>
    </row>
    <row r="62" spans="1:9" s="11" customFormat="1" ht="94.5" x14ac:dyDescent="0.2">
      <c r="A62" s="16" t="s">
        <v>107</v>
      </c>
      <c r="B62" s="15" t="s">
        <v>108</v>
      </c>
      <c r="C62" s="32">
        <v>111.111</v>
      </c>
      <c r="D62" s="32">
        <v>111.111</v>
      </c>
      <c r="E62" s="28">
        <v>0</v>
      </c>
    </row>
    <row r="63" spans="1:9" s="11" customFormat="1" ht="110.25" x14ac:dyDescent="0.2">
      <c r="A63" s="16" t="s">
        <v>109</v>
      </c>
      <c r="B63" s="15" t="s">
        <v>110</v>
      </c>
      <c r="C63" s="32">
        <v>1744.37</v>
      </c>
      <c r="D63" s="32">
        <v>1744.37</v>
      </c>
      <c r="E63" s="28">
        <v>0</v>
      </c>
    </row>
    <row r="64" spans="1:9" s="11" customFormat="1" ht="17.25" hidden="1" customHeight="1" x14ac:dyDescent="0.2">
      <c r="A64" s="16" t="s">
        <v>88</v>
      </c>
      <c r="B64" s="15" t="s">
        <v>89</v>
      </c>
      <c r="C64" s="32">
        <v>0</v>
      </c>
      <c r="D64" s="32">
        <v>0</v>
      </c>
      <c r="E64" s="28">
        <v>0</v>
      </c>
    </row>
    <row r="65" spans="1:9" s="11" customFormat="1" ht="110.25" hidden="1" x14ac:dyDescent="0.2">
      <c r="A65" s="16" t="s">
        <v>90</v>
      </c>
      <c r="B65" s="15" t="s">
        <v>91</v>
      </c>
      <c r="C65" s="32">
        <v>0</v>
      </c>
      <c r="D65" s="32">
        <v>0</v>
      </c>
      <c r="E65" s="28">
        <v>0</v>
      </c>
    </row>
    <row r="66" spans="1:9" s="11" customFormat="1" ht="78.75" x14ac:dyDescent="0.2">
      <c r="A66" s="16" t="s">
        <v>138</v>
      </c>
      <c r="B66" s="15" t="s">
        <v>139</v>
      </c>
      <c r="C66" s="32">
        <v>2231.4079999999999</v>
      </c>
      <c r="D66" s="32">
        <v>2231.4079999999999</v>
      </c>
      <c r="E66" s="28">
        <f t="shared" ref="E66:E68" si="5">D66/C66*100</f>
        <v>100</v>
      </c>
    </row>
    <row r="67" spans="1:9" s="23" customFormat="1" ht="47.25" x14ac:dyDescent="0.2">
      <c r="A67" s="30" t="s">
        <v>128</v>
      </c>
      <c r="B67" s="31" t="s">
        <v>129</v>
      </c>
      <c r="C67" s="32">
        <v>171.66399999999999</v>
      </c>
      <c r="D67" s="32">
        <v>171.66399999999999</v>
      </c>
      <c r="E67" s="28">
        <f t="shared" si="5"/>
        <v>100</v>
      </c>
    </row>
    <row r="68" spans="1:9" s="23" customFormat="1" ht="78.75" x14ac:dyDescent="0.2">
      <c r="A68" s="30" t="s">
        <v>150</v>
      </c>
      <c r="B68" s="31" t="s">
        <v>151</v>
      </c>
      <c r="C68" s="32">
        <v>1570.6759999999999</v>
      </c>
      <c r="D68" s="32">
        <v>1570.6759999999999</v>
      </c>
      <c r="E68" s="28">
        <f t="shared" si="5"/>
        <v>100</v>
      </c>
    </row>
    <row r="69" spans="1:9" s="23" customFormat="1" ht="31.5" x14ac:dyDescent="0.2">
      <c r="A69" s="30" t="s">
        <v>111</v>
      </c>
      <c r="B69" s="31" t="s">
        <v>92</v>
      </c>
      <c r="C69" s="32">
        <v>19728.793000000001</v>
      </c>
      <c r="D69" s="32">
        <v>19728.793000000001</v>
      </c>
      <c r="E69" s="28">
        <f t="shared" si="0"/>
        <v>100</v>
      </c>
    </row>
    <row r="70" spans="1:9" s="10" customFormat="1" ht="47.25" x14ac:dyDescent="0.2">
      <c r="A70" s="9" t="s">
        <v>112</v>
      </c>
      <c r="B70" s="2" t="s">
        <v>43</v>
      </c>
      <c r="C70" s="18">
        <f>C71+C72+C74+C76+C73+C75</f>
        <v>242422.69900000002</v>
      </c>
      <c r="D70" s="18">
        <f>D71+D72+D74+D76+D73+D75</f>
        <v>241544.72900000005</v>
      </c>
      <c r="E70" s="26">
        <f t="shared" si="0"/>
        <v>99.637835069231713</v>
      </c>
      <c r="F70" s="11"/>
      <c r="G70" s="11"/>
      <c r="H70" s="11"/>
      <c r="I70" s="11"/>
    </row>
    <row r="71" spans="1:9" s="11" customFormat="1" ht="78.75" x14ac:dyDescent="0.2">
      <c r="A71" s="8" t="s">
        <v>113</v>
      </c>
      <c r="B71" s="7" t="s">
        <v>33</v>
      </c>
      <c r="C71" s="32">
        <v>729.2</v>
      </c>
      <c r="D71" s="32">
        <v>729.2</v>
      </c>
      <c r="E71" s="28">
        <f t="shared" si="0"/>
        <v>100</v>
      </c>
    </row>
    <row r="72" spans="1:9" s="11" customFormat="1" ht="78.75" x14ac:dyDescent="0.2">
      <c r="A72" s="8" t="s">
        <v>114</v>
      </c>
      <c r="B72" s="7" t="s">
        <v>34</v>
      </c>
      <c r="C72" s="32">
        <v>209699</v>
      </c>
      <c r="D72" s="32">
        <v>208874.07</v>
      </c>
      <c r="E72" s="28">
        <f t="shared" si="0"/>
        <v>99.606612334822771</v>
      </c>
    </row>
    <row r="73" spans="1:9" s="11" customFormat="1" ht="94.5" x14ac:dyDescent="0.2">
      <c r="A73" s="16" t="s">
        <v>116</v>
      </c>
      <c r="B73" s="15" t="s">
        <v>115</v>
      </c>
      <c r="C73" s="32">
        <v>13049.923000000001</v>
      </c>
      <c r="D73" s="32">
        <v>13049.923000000001</v>
      </c>
      <c r="E73" s="28">
        <f t="shared" si="0"/>
        <v>100</v>
      </c>
    </row>
    <row r="74" spans="1:9" s="11" customFormat="1" ht="126" customHeight="1" x14ac:dyDescent="0.2">
      <c r="A74" s="8" t="s">
        <v>117</v>
      </c>
      <c r="B74" s="7" t="s">
        <v>35</v>
      </c>
      <c r="C74" s="32">
        <v>308.42099999999999</v>
      </c>
      <c r="D74" s="32">
        <v>308.42099999999999</v>
      </c>
      <c r="E74" s="28">
        <f t="shared" si="0"/>
        <v>100</v>
      </c>
      <c r="F74" s="10"/>
      <c r="G74" s="10"/>
      <c r="H74" s="10"/>
      <c r="I74" s="10"/>
    </row>
    <row r="75" spans="1:9" s="11" customFormat="1" ht="141.75" x14ac:dyDescent="0.2">
      <c r="A75" s="16" t="s">
        <v>118</v>
      </c>
      <c r="B75" s="15" t="s">
        <v>35</v>
      </c>
      <c r="C75" s="32">
        <v>18618.764999999999</v>
      </c>
      <c r="D75" s="32">
        <v>18565.724999999999</v>
      </c>
      <c r="E75" s="28">
        <f t="shared" ref="E75" si="6">D75/C75*100</f>
        <v>99.715126110673822</v>
      </c>
    </row>
    <row r="76" spans="1:9" s="11" customFormat="1" ht="126" x14ac:dyDescent="0.2">
      <c r="A76" s="16" t="s">
        <v>160</v>
      </c>
      <c r="B76" s="15" t="s">
        <v>161</v>
      </c>
      <c r="C76" s="32">
        <v>17.39</v>
      </c>
      <c r="D76" s="32">
        <v>17.39</v>
      </c>
      <c r="E76" s="28">
        <f t="shared" si="0"/>
        <v>100</v>
      </c>
    </row>
    <row r="77" spans="1:9" s="10" customFormat="1" ht="31.5" x14ac:dyDescent="0.2">
      <c r="A77" s="9" t="s">
        <v>119</v>
      </c>
      <c r="B77" s="12" t="s">
        <v>42</v>
      </c>
      <c r="C77" s="18">
        <f>C78+C79+C80+C81</f>
        <v>157196.32999999999</v>
      </c>
      <c r="D77" s="18">
        <f>D78+D79+D80+D81</f>
        <v>157196.32999999999</v>
      </c>
      <c r="E77" s="26">
        <f t="shared" si="0"/>
        <v>100</v>
      </c>
      <c r="F77"/>
      <c r="G77"/>
      <c r="H77"/>
      <c r="I77"/>
    </row>
    <row r="78" spans="1:9" s="11" customFormat="1" ht="126" x14ac:dyDescent="0.2">
      <c r="A78" s="8" t="s">
        <v>120</v>
      </c>
      <c r="B78" s="7" t="s">
        <v>36</v>
      </c>
      <c r="C78" s="32">
        <v>1588.1</v>
      </c>
      <c r="D78" s="32">
        <v>1588.1</v>
      </c>
      <c r="E78" s="28">
        <f t="shared" si="0"/>
        <v>100</v>
      </c>
      <c r="F78" s="10"/>
      <c r="G78" s="10"/>
      <c r="H78" s="10"/>
      <c r="I78" s="10"/>
    </row>
    <row r="79" spans="1:9" s="33" customFormat="1" ht="110.25" x14ac:dyDescent="0.2">
      <c r="A79" s="30" t="s">
        <v>146</v>
      </c>
      <c r="B79" s="31" t="s">
        <v>147</v>
      </c>
      <c r="C79" s="32">
        <v>0</v>
      </c>
      <c r="D79" s="32">
        <v>0</v>
      </c>
      <c r="E79" s="28">
        <v>0</v>
      </c>
      <c r="F79" s="23"/>
      <c r="G79" s="23"/>
      <c r="H79" s="23"/>
      <c r="I79" s="23"/>
    </row>
    <row r="80" spans="1:9" s="33" customFormat="1" ht="173.25" x14ac:dyDescent="0.2">
      <c r="A80" s="30" t="s">
        <v>162</v>
      </c>
      <c r="B80" s="31" t="s">
        <v>163</v>
      </c>
      <c r="C80" s="32">
        <v>138071.29999999999</v>
      </c>
      <c r="D80" s="32">
        <v>138071.29999999999</v>
      </c>
      <c r="E80" s="28">
        <v>0</v>
      </c>
      <c r="F80" s="23"/>
      <c r="G80" s="23"/>
      <c r="H80" s="23"/>
      <c r="I80" s="23"/>
    </row>
    <row r="81" spans="1:9" ht="15.75" x14ac:dyDescent="0.2">
      <c r="A81" s="3" t="s">
        <v>140</v>
      </c>
      <c r="B81" s="4" t="s">
        <v>141</v>
      </c>
      <c r="C81" s="32">
        <v>17536.93</v>
      </c>
      <c r="D81" s="32">
        <v>17536.93</v>
      </c>
      <c r="E81" s="28">
        <f t="shared" si="0"/>
        <v>100</v>
      </c>
      <c r="F81" s="11"/>
      <c r="G81" s="11"/>
      <c r="H81" s="11"/>
      <c r="I81" s="11"/>
    </row>
    <row r="82" spans="1:9" s="10" customFormat="1" ht="0.75" customHeight="1" x14ac:dyDescent="0.2">
      <c r="A82" s="9" t="s">
        <v>93</v>
      </c>
      <c r="B82" s="2" t="s">
        <v>94</v>
      </c>
      <c r="C82" s="18">
        <f>C83</f>
        <v>0</v>
      </c>
      <c r="D82" s="18">
        <v>0</v>
      </c>
      <c r="E82" s="26">
        <v>0</v>
      </c>
      <c r="F82" s="19"/>
      <c r="G82" s="19"/>
      <c r="H82" s="19"/>
      <c r="I82" s="19"/>
    </row>
    <row r="83" spans="1:9" s="11" customFormat="1" ht="113.25" hidden="1" customHeight="1" x14ac:dyDescent="0.2">
      <c r="A83" s="16" t="s">
        <v>95</v>
      </c>
      <c r="B83" s="15" t="s">
        <v>96</v>
      </c>
      <c r="C83" s="32">
        <v>0</v>
      </c>
      <c r="D83" s="32">
        <v>0</v>
      </c>
      <c r="E83" s="26">
        <v>0</v>
      </c>
      <c r="F83" s="23"/>
      <c r="G83" s="23"/>
      <c r="H83" s="23"/>
      <c r="I83" s="23"/>
    </row>
    <row r="84" spans="1:9" s="11" customFormat="1" ht="113.25" customHeight="1" x14ac:dyDescent="0.2">
      <c r="A84" s="9" t="s">
        <v>142</v>
      </c>
      <c r="B84" s="2" t="s">
        <v>143</v>
      </c>
      <c r="C84" s="18">
        <v>6462.8829999999998</v>
      </c>
      <c r="D84" s="18">
        <v>6462.8829999999998</v>
      </c>
      <c r="E84" s="26">
        <v>0</v>
      </c>
      <c r="F84" s="23"/>
      <c r="G84" s="23"/>
      <c r="H84" s="23"/>
      <c r="I84" s="23"/>
    </row>
    <row r="85" spans="1:9" s="10" customFormat="1" ht="113.25" customHeight="1" x14ac:dyDescent="0.2">
      <c r="A85" s="9" t="s">
        <v>93</v>
      </c>
      <c r="B85" s="2" t="s">
        <v>125</v>
      </c>
      <c r="C85" s="18">
        <v>0</v>
      </c>
      <c r="D85" s="18">
        <f>D86</f>
        <v>32561.743999999999</v>
      </c>
      <c r="E85" s="26">
        <v>0</v>
      </c>
      <c r="F85" s="19"/>
      <c r="G85" s="19"/>
      <c r="H85" s="19"/>
      <c r="I85" s="19"/>
    </row>
    <row r="86" spans="1:9" s="11" customFormat="1" ht="113.25" customHeight="1" x14ac:dyDescent="0.2">
      <c r="A86" s="16" t="s">
        <v>123</v>
      </c>
      <c r="B86" s="15" t="s">
        <v>124</v>
      </c>
      <c r="C86" s="32">
        <v>0</v>
      </c>
      <c r="D86" s="32">
        <v>32561.743999999999</v>
      </c>
      <c r="E86" s="28">
        <v>0</v>
      </c>
      <c r="F86" s="23"/>
      <c r="G86" s="23"/>
      <c r="H86" s="23"/>
      <c r="I86" s="23"/>
    </row>
    <row r="87" spans="1:9" s="10" customFormat="1" ht="78.75" x14ac:dyDescent="0.2">
      <c r="A87" s="9" t="s">
        <v>39</v>
      </c>
      <c r="B87" s="2" t="s">
        <v>40</v>
      </c>
      <c r="C87" s="18">
        <f>C88+C89</f>
        <v>0</v>
      </c>
      <c r="D87" s="18">
        <f>D88+D89</f>
        <v>-334.17099999999999</v>
      </c>
      <c r="E87" s="26">
        <v>0</v>
      </c>
      <c r="F87" s="19"/>
      <c r="G87" s="19"/>
      <c r="H87" s="19"/>
      <c r="I87" s="19"/>
    </row>
    <row r="88" spans="1:9" s="11" customFormat="1" ht="94.5" x14ac:dyDescent="0.2">
      <c r="A88" s="16" t="s">
        <v>164</v>
      </c>
      <c r="B88" s="15" t="s">
        <v>165</v>
      </c>
      <c r="C88" s="32">
        <v>0</v>
      </c>
      <c r="D88" s="32">
        <v>-327.14400000000001</v>
      </c>
      <c r="E88" s="28">
        <v>0</v>
      </c>
      <c r="F88"/>
      <c r="G88"/>
      <c r="H88"/>
      <c r="I88"/>
    </row>
    <row r="89" spans="1:9" s="11" customFormat="1" ht="78.75" x14ac:dyDescent="0.2">
      <c r="A89" s="8" t="s">
        <v>131</v>
      </c>
      <c r="B89" s="7" t="s">
        <v>37</v>
      </c>
      <c r="C89" s="32">
        <v>0</v>
      </c>
      <c r="D89" s="32">
        <v>-7.0270000000000001</v>
      </c>
      <c r="E89" s="28">
        <v>0</v>
      </c>
      <c r="F89"/>
      <c r="G89"/>
      <c r="H89"/>
      <c r="I89"/>
    </row>
    <row r="90" spans="1:9" s="19" customFormat="1" ht="15.75" x14ac:dyDescent="0.2">
      <c r="A90" s="17"/>
      <c r="B90" s="17" t="s">
        <v>41</v>
      </c>
      <c r="C90" s="18">
        <f>C6+C51</f>
        <v>722252.43400000012</v>
      </c>
      <c r="D90" s="18">
        <f>D6+D51</f>
        <v>760337.42800000007</v>
      </c>
      <c r="E90" s="26">
        <f t="shared" si="0"/>
        <v>105.27308627941569</v>
      </c>
      <c r="F90"/>
      <c r="G90"/>
      <c r="H90"/>
      <c r="I90"/>
    </row>
    <row r="91" spans="1:9" x14ac:dyDescent="0.2">
      <c r="C91" s="23"/>
    </row>
    <row r="93" spans="1:9" x14ac:dyDescent="0.2">
      <c r="A93" s="22"/>
      <c r="E93" s="21"/>
    </row>
    <row r="94" spans="1:9" x14ac:dyDescent="0.2">
      <c r="A94" s="1"/>
    </row>
  </sheetData>
  <mergeCells count="7">
    <mergeCell ref="D1:E1"/>
    <mergeCell ref="A2:E2"/>
    <mergeCell ref="A4:A5"/>
    <mergeCell ref="B4:B5"/>
    <mergeCell ref="C4:C5"/>
    <mergeCell ref="D4:D5"/>
    <mergeCell ref="E4:E5"/>
  </mergeCells>
  <pageMargins left="0.70866141732283472" right="0.70866141732283472" top="0.35433070866141736" bottom="0.35433070866141736" header="0.31496062992125984" footer="0.31496062992125984"/>
  <pageSetup paperSize="9" scale="78" fitToHeight="5" orientation="portrait" r:id="rId1"/>
  <rowBreaks count="2" manualBreakCount="2">
    <brk id="14" max="4" man="1"/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user7</cp:lastModifiedBy>
  <cp:lastPrinted>2017-09-28T07:19:29Z</cp:lastPrinted>
  <dcterms:created xsi:type="dcterms:W3CDTF">2013-06-04T12:46:23Z</dcterms:created>
  <dcterms:modified xsi:type="dcterms:W3CDTF">2019-01-21T12:44:52Z</dcterms:modified>
</cp:coreProperties>
</file>