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2995" windowHeight="9615"/>
  </bookViews>
  <sheets>
    <sheet name="Лист1" sheetId="2" r:id="rId1"/>
    <sheet name="Лист3" sheetId="3" r:id="rId2"/>
  </sheets>
  <definedNames>
    <definedName name="_xlnm.Print_Area" localSheetId="0">Лист1!$A$1:$J$61</definedName>
  </definedNames>
  <calcPr calcId="145621"/>
</workbook>
</file>

<file path=xl/calcChain.xml><?xml version="1.0" encoding="utf-8"?>
<calcChain xmlns="http://schemas.openxmlformats.org/spreadsheetml/2006/main">
  <c r="F45" i="2" l="1"/>
  <c r="G35" i="2"/>
  <c r="G27" i="2" l="1"/>
  <c r="H47" i="2" l="1"/>
  <c r="I47" i="2"/>
  <c r="H48" i="2"/>
  <c r="I48" i="2"/>
  <c r="H49" i="2"/>
  <c r="I49" i="2"/>
  <c r="H51" i="2"/>
  <c r="H50" i="2" s="1"/>
  <c r="I51" i="2"/>
  <c r="I50" i="2" s="1"/>
  <c r="I46" i="2"/>
  <c r="J47" i="2"/>
  <c r="J48" i="2"/>
  <c r="J49" i="2"/>
  <c r="J51" i="2"/>
  <c r="J46" i="2"/>
  <c r="G50" i="2"/>
  <c r="F50" i="2"/>
  <c r="E50" i="2"/>
  <c r="J50" i="2" l="1"/>
  <c r="F27" i="2"/>
  <c r="H28" i="2"/>
  <c r="I28" i="2"/>
  <c r="J28" i="2"/>
  <c r="E27" i="2"/>
  <c r="I27" i="2" l="1"/>
  <c r="H27" i="2"/>
  <c r="J27" i="2"/>
  <c r="H44" i="2"/>
  <c r="I42" i="2"/>
  <c r="I43" i="2"/>
  <c r="H40" i="2"/>
  <c r="I40" i="2"/>
  <c r="J40" i="2"/>
  <c r="F41" i="2"/>
  <c r="G41" i="2"/>
  <c r="E41" i="2"/>
  <c r="I32" i="2"/>
  <c r="I33" i="2"/>
  <c r="H34" i="2"/>
  <c r="I34" i="2"/>
  <c r="J34" i="2"/>
  <c r="F31" i="2"/>
  <c r="G31" i="2"/>
  <c r="E31" i="2"/>
  <c r="H41" i="2" l="1"/>
  <c r="I41" i="2"/>
  <c r="J41" i="2"/>
  <c r="J31" i="2"/>
  <c r="H31" i="2"/>
  <c r="I31" i="2"/>
  <c r="I25" i="2" l="1"/>
  <c r="H26" i="2"/>
  <c r="I26" i="2"/>
  <c r="J26" i="2"/>
  <c r="F23" i="2"/>
  <c r="G23" i="2"/>
  <c r="E23" i="2"/>
  <c r="J39" i="2" l="1"/>
  <c r="H39" i="2"/>
  <c r="F57" i="2" l="1"/>
  <c r="E57" i="2" l="1"/>
  <c r="H57" i="2" s="1"/>
  <c r="E54" i="2"/>
  <c r="H58" i="2"/>
  <c r="H7" i="2"/>
  <c r="H9" i="2"/>
  <c r="H13" i="2"/>
  <c r="H15" i="2"/>
  <c r="H16" i="2"/>
  <c r="H17" i="2"/>
  <c r="H18" i="2"/>
  <c r="H20" i="2"/>
  <c r="H22" i="2"/>
  <c r="H30" i="2"/>
  <c r="H36" i="2"/>
  <c r="H38" i="2"/>
  <c r="H46" i="2"/>
  <c r="H53" i="2"/>
  <c r="H55" i="2"/>
  <c r="H56" i="2"/>
  <c r="E52" i="2" l="1"/>
  <c r="E45" i="2"/>
  <c r="E37" i="2"/>
  <c r="E35" i="2"/>
  <c r="F35" i="2"/>
  <c r="E29" i="2"/>
  <c r="E21" i="2"/>
  <c r="E19" i="2"/>
  <c r="E14" i="2"/>
  <c r="E12" i="2"/>
  <c r="E10" i="2"/>
  <c r="E8" i="2"/>
  <c r="E6" i="2"/>
  <c r="E59" i="2" l="1"/>
  <c r="H35" i="2"/>
  <c r="G57" i="2" l="1"/>
  <c r="G54" i="2" l="1"/>
  <c r="F54" i="2"/>
  <c r="J55" i="2"/>
  <c r="I55" i="2"/>
  <c r="I57" i="2" l="1"/>
  <c r="J57" i="2"/>
  <c r="J58" i="2"/>
  <c r="I58" i="2"/>
  <c r="J53" i="2"/>
  <c r="J54" i="2"/>
  <c r="J56" i="2"/>
  <c r="I53" i="2"/>
  <c r="I54" i="2"/>
  <c r="I56" i="2"/>
  <c r="J17" i="2"/>
  <c r="J15" i="2"/>
  <c r="J16" i="2"/>
  <c r="J18" i="2"/>
  <c r="G14" i="2"/>
  <c r="F14" i="2"/>
  <c r="H14" i="2" s="1"/>
  <c r="J14" i="2" l="1"/>
  <c r="I14" i="2"/>
  <c r="I17" i="2" l="1"/>
  <c r="I39" i="2" l="1"/>
  <c r="I38" i="2"/>
  <c r="I36" i="2"/>
  <c r="I30" i="2"/>
  <c r="I24" i="2"/>
  <c r="I22" i="2"/>
  <c r="I20" i="2"/>
  <c r="I18" i="2"/>
  <c r="I16" i="2"/>
  <c r="I15" i="2"/>
  <c r="I13" i="2"/>
  <c r="I11" i="2"/>
  <c r="I9" i="2"/>
  <c r="I7" i="2"/>
  <c r="J38" i="2"/>
  <c r="J36" i="2"/>
  <c r="J30" i="2"/>
  <c r="J22" i="2"/>
  <c r="J20" i="2"/>
  <c r="J13" i="2"/>
  <c r="J9" i="2"/>
  <c r="J7" i="2"/>
  <c r="G52" i="2"/>
  <c r="G45" i="2"/>
  <c r="J45" i="2" s="1"/>
  <c r="G37" i="2"/>
  <c r="G29" i="2"/>
  <c r="G21" i="2"/>
  <c r="G19" i="2"/>
  <c r="G12" i="2"/>
  <c r="G10" i="2"/>
  <c r="G8" i="2"/>
  <c r="G6" i="2"/>
  <c r="G59" i="2" l="1"/>
  <c r="J35" i="2"/>
  <c r="I35" i="2"/>
  <c r="F52" i="2"/>
  <c r="F21" i="2"/>
  <c r="F19" i="2"/>
  <c r="F12" i="2"/>
  <c r="F10" i="2"/>
  <c r="F8" i="2"/>
  <c r="F6" i="2"/>
  <c r="H6" i="2" l="1"/>
  <c r="I23" i="2"/>
  <c r="H23" i="2"/>
  <c r="J52" i="2"/>
  <c r="H52" i="2"/>
  <c r="I12" i="2"/>
  <c r="H12" i="2"/>
  <c r="J19" i="2"/>
  <c r="H19" i="2"/>
  <c r="I21" i="2"/>
  <c r="H21" i="2"/>
  <c r="J8" i="2"/>
  <c r="H8" i="2"/>
  <c r="I6" i="2"/>
  <c r="I52" i="2"/>
  <c r="I19" i="2"/>
  <c r="J23" i="2"/>
  <c r="J21" i="2"/>
  <c r="I8" i="2"/>
  <c r="J6" i="2"/>
  <c r="J12" i="2"/>
  <c r="I10" i="2"/>
  <c r="H45" i="2"/>
  <c r="F37" i="2"/>
  <c r="F29" i="2"/>
  <c r="F59" i="2" l="1"/>
  <c r="H59" i="2" s="1"/>
  <c r="H29" i="2"/>
  <c r="H37" i="2"/>
  <c r="J29" i="2"/>
  <c r="I29" i="2"/>
  <c r="I37" i="2"/>
  <c r="J37" i="2"/>
  <c r="I45" i="2"/>
  <c r="I59" i="2" l="1"/>
  <c r="J59" i="2"/>
  <c r="H54" i="2" l="1"/>
</calcChain>
</file>

<file path=xl/sharedStrings.xml><?xml version="1.0" encoding="utf-8"?>
<sst xmlns="http://schemas.openxmlformats.org/spreadsheetml/2006/main" count="84" uniqueCount="63">
  <si>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</si>
  <si>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</si>
  <si>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</si>
  <si>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>Управление финансов администрации МО "Гиагинский район"</t>
  </si>
  <si>
    <t>№    п/п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</si>
  <si>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</si>
  <si>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</si>
  <si>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</si>
  <si>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</si>
  <si>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</si>
  <si>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Всего</t>
  </si>
  <si>
    <t>целевая статья</t>
  </si>
  <si>
    <t>Отклонение (+,-)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</si>
  <si>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</si>
  <si>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</si>
  <si>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</si>
  <si>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</si>
  <si>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</si>
  <si>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</si>
  <si>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</si>
  <si>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</si>
  <si>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</si>
  <si>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</si>
  <si>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</si>
  <si>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</si>
  <si>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</si>
  <si>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6С00000000</t>
  </si>
  <si>
    <t>6У00000000</t>
  </si>
  <si>
    <t>6К00000000</t>
  </si>
  <si>
    <t>6Т00000000</t>
  </si>
  <si>
    <t>6Е00000000</t>
  </si>
  <si>
    <t xml:space="preserve">    исполнения к аналогичному периоду 2022 года %</t>
  </si>
  <si>
    <t xml:space="preserve"> исполнения к уточненному плану 2023 года %</t>
  </si>
  <si>
    <t xml:space="preserve">Муниципальная программа муниципального образования "Гиагинский район" "Развитие образования" </t>
  </si>
  <si>
    <t>Управление образования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</si>
  <si>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Развитие культуры и искусства" </t>
  </si>
  <si>
    <t>Управление  культуры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</si>
  <si>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  Развитие малого и среднего предпринимательства муниципального образования "Гиагинский район"" </t>
  </si>
  <si>
    <t xml:space="preserve"> Администрация муниципального образования "Гиагинский район"</t>
  </si>
  <si>
    <t xml:space="preserve">Муниципальная программа муниципального образования "Гиагинский район" "Управление муниципальными финансами" </t>
  </si>
  <si>
    <t>Управление финансов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</si>
  <si>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"Энергосбережение и повышение энергетической эффективности" </t>
  </si>
  <si>
    <t xml:space="preserve">Муниципальная программа муниципального образования "Гиагинский район" "Развитие молодежной политики" </t>
  </si>
  <si>
    <t>Муниципальная программа муниципального образования "Гиагинский район" "Развитие физической культуры и спорта "</t>
  </si>
  <si>
    <t xml:space="preserve">Муниципальная программа муниципального образования "Гиагинский район" "Развитие сельского хозяйства на территории муниципального образования "Гиагинский район" </t>
  </si>
  <si>
    <t>Муниципальная программа муниципального образования "Гиагинский район" "Развитие обеспечения информирования граждан о деятельности муниципальных органов муниципального образования "Гиагинский район"</t>
  </si>
  <si>
    <t>Муниципальная программа муниципального образования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"</t>
  </si>
  <si>
    <t>Муниципальная программа муниципального образования "Гиагинский район" "Комплексное развитие сельских территорий"</t>
  </si>
  <si>
    <t>Администрация муниципального образования "Гиагинский район"</t>
  </si>
  <si>
    <t>Муниципальная программа муниципального образования "Гиагинский район" "Обеспечение безопасности дорожного движения"</t>
  </si>
  <si>
    <t xml:space="preserve">Муниципальная программа муниципального образования "Гиагинский район" "Доступная среда" </t>
  </si>
  <si>
    <t>Управление культуры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</si>
  <si>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 "Укрепление общественного здоровья среди населения муниципального образования "Гиагинский район" </t>
  </si>
  <si>
    <t xml:space="preserve">Муниципальная программа муниципального образования "Развитие информатизации"  </t>
  </si>
  <si>
    <t xml:space="preserve">Муниципальная программа муниципального образования "Гиагинский район" "Обеспечение доступным и комфортным жильем и коммунальными услугами" </t>
  </si>
  <si>
    <t xml:space="preserve">Муниципальная программа муниципального образования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</si>
  <si>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муниципального образования "Гиагинсикй район" "Социальная помощь ветеранам Великой Отечественной войны 1941-1945 годов" </t>
  </si>
  <si>
    <t>Муниципальная программа муниципального образования "Гиагинский район" "Переселение граждан из аварийного жилищного фонда"</t>
  </si>
  <si>
    <t>6Ч00000000</t>
  </si>
  <si>
    <t>Исполнение муниципальных программ  муниципального образования «Гиагинский район» с распределением бюджетных ассигнований                                                                                                                                                       за 2023 год в сравнении с 2022 годом</t>
  </si>
  <si>
    <t>Фактическое исполнение на 01.01.2023г. (тыс.руб.)</t>
  </si>
  <si>
    <t>Уточненный план на 01.01.2024г. (тыс.руб.)</t>
  </si>
  <si>
    <t>Фактическое исполнение на 01.01.2024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</si>
</sst>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0" fillId="2" borderId="0" xfId="0" applyFill="1"/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zoomScaleNormal="100" workbookViewId="0">
      <selection activeCell="G53" sqref="G53"/>
    </sheetView>
  </sheetViews>
  <sheetFormatPr defaultRowHeight="15" x14ac:dyDescent="0.25"/>
  <cols>
    <col min="1" max="1" width="5.42578125" style="1" customWidth="1"/>
    <col min="2" max="2" width="56.85546875" style="1" customWidth="1"/>
    <col min="3" max="3" width="8.28515625" style="1" customWidth="1"/>
    <col min="4" max="4" width="13.85546875" style="1" customWidth="1"/>
    <col min="5" max="5" width="15.42578125" style="36" customWidth="1"/>
    <col min="6" max="6" width="18.42578125" style="36" customWidth="1"/>
    <col min="7" max="7" width="15.42578125" style="1" customWidth="1"/>
    <col min="8" max="8" width="15.5703125" style="1" customWidth="1"/>
    <col min="9" max="9" width="14.140625" style="1" customWidth="1"/>
    <col min="10" max="10" width="13.7109375" style="1" customWidth="1"/>
    <col min="11" max="16384" width="9.140625" style="1"/>
  </cols>
  <sheetData>
    <row r="1" spans="1:10" ht="17.25" customHeight="1" x14ac:dyDescent="0.25">
      <c r="A1" s="2"/>
      <c r="B1" s="2"/>
      <c r="C1" s="60"/>
      <c r="D1" s="60"/>
      <c r="E1" s="60"/>
      <c r="F1" s="60"/>
      <c r="G1" s="60"/>
      <c r="H1" s="12"/>
      <c r="I1" s="12"/>
      <c r="J1" s="12"/>
    </row>
    <row r="2" spans="1:10" ht="45.75" customHeight="1" x14ac:dyDescent="0.25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8.25" customHeight="1" x14ac:dyDescent="0.25">
      <c r="A3" s="65"/>
      <c r="B3" s="65"/>
      <c r="C3" s="65"/>
      <c r="D3" s="65"/>
      <c r="E3" s="65"/>
      <c r="F3" s="65"/>
      <c r="G3" s="65"/>
      <c r="H3" s="13"/>
      <c r="I3" s="13"/>
      <c r="J3" s="13"/>
    </row>
    <row r="4" spans="1:10" ht="15.75" customHeight="1" x14ac:dyDescent="0.25">
      <c r="A4" s="66" t="s">
        <v>4</v>
      </c>
      <c r="B4" s="66" t="s">
        <v>0</v>
      </c>
      <c r="C4" s="66" t="s">
        <v>9</v>
      </c>
      <c r="D4" s="66" t="s">
        <v>11</v>
      </c>
      <c r="E4" s="77" t="s">
        <v>60</v>
      </c>
      <c r="F4" s="71" t="s">
        <v>61</v>
      </c>
      <c r="G4" s="69" t="s">
        <v>62</v>
      </c>
      <c r="H4" s="69" t="s">
        <v>31</v>
      </c>
      <c r="I4" s="69" t="s">
        <v>12</v>
      </c>
      <c r="J4" s="69" t="s">
        <v>32</v>
      </c>
    </row>
    <row r="5" spans="1:10" ht="66" customHeight="1" x14ac:dyDescent="0.25">
      <c r="A5" s="67"/>
      <c r="B5" s="67"/>
      <c r="C5" s="67"/>
      <c r="D5" s="67"/>
      <c r="E5" s="78"/>
      <c r="F5" s="72"/>
      <c r="G5" s="70"/>
      <c r="H5" s="70"/>
      <c r="I5" s="70"/>
      <c r="J5" s="70"/>
    </row>
    <row r="6" spans="1:10" ht="36.75" customHeight="1" x14ac:dyDescent="0.25">
      <c r="A6" s="9">
        <v>1</v>
      </c>
      <c r="B6" s="61" t="s">
        <v>33</v>
      </c>
      <c r="C6" s="62"/>
      <c r="D6" s="15" t="s">
        <v>13</v>
      </c>
      <c r="E6" s="31">
        <f>E7</f>
        <v>540574.74730000005</v>
      </c>
      <c r="F6" s="31">
        <f>F7</f>
        <v>602341.12551000004</v>
      </c>
      <c r="G6" s="31">
        <f>G7</f>
        <v>602123.93165000004</v>
      </c>
      <c r="H6" s="31">
        <f t="shared" ref="H6:H46" si="0">E6/F6*100</f>
        <v>89.745614968975815</v>
      </c>
      <c r="I6" s="32">
        <f>SUM(G6-F6)</f>
        <v>-217.1938599999994</v>
      </c>
      <c r="J6" s="32">
        <f>SUM(G6/F6*100)</f>
        <v>99.963941718271997</v>
      </c>
    </row>
    <row r="7" spans="1:10" ht="35.25" customHeight="1" x14ac:dyDescent="0.25">
      <c r="A7" s="3"/>
      <c r="B7" s="16" t="s">
        <v>34</v>
      </c>
      <c r="C7" s="17">
        <v>905</v>
      </c>
      <c r="D7" s="18"/>
      <c r="E7" s="53">
        <v>540574.74730000005</v>
      </c>
      <c r="F7" s="47">
        <v>602341.12551000004</v>
      </c>
      <c r="G7" s="53">
        <v>602123.93165000004</v>
      </c>
      <c r="H7" s="45">
        <f t="shared" si="0"/>
        <v>89.745614968975815</v>
      </c>
      <c r="I7" s="33">
        <f t="shared" ref="I7:I45" si="1">SUM(G7-F7)</f>
        <v>-217.1938599999994</v>
      </c>
      <c r="J7" s="33">
        <f>SUM(G7/F7*100)</f>
        <v>99.963941718271997</v>
      </c>
    </row>
    <row r="8" spans="1:10" ht="34.5" customHeight="1" x14ac:dyDescent="0.25">
      <c r="A8" s="9">
        <v>2</v>
      </c>
      <c r="B8" s="61" t="s">
        <v>35</v>
      </c>
      <c r="C8" s="62"/>
      <c r="D8" s="15" t="s">
        <v>22</v>
      </c>
      <c r="E8" s="48">
        <f>E9</f>
        <v>139545.78456</v>
      </c>
      <c r="F8" s="48">
        <f>F9</f>
        <v>110218.75470999999</v>
      </c>
      <c r="G8" s="48">
        <f>G9</f>
        <v>110067.97388000001</v>
      </c>
      <c r="H8" s="31">
        <f t="shared" si="0"/>
        <v>126.60802140902723</v>
      </c>
      <c r="I8" s="32">
        <f t="shared" si="1"/>
        <v>-150.78082999998878</v>
      </c>
      <c r="J8" s="32">
        <f t="shared" ref="J8:J15" si="2">SUM(G8/F8*100)</f>
        <v>99.863198572333062</v>
      </c>
    </row>
    <row r="9" spans="1:10" ht="31.5" x14ac:dyDescent="0.25">
      <c r="A9" s="3"/>
      <c r="B9" s="19" t="s">
        <v>36</v>
      </c>
      <c r="C9" s="17">
        <v>902</v>
      </c>
      <c r="D9" s="18"/>
      <c r="E9" s="53">
        <v>139545.78456</v>
      </c>
      <c r="F9" s="47">
        <v>110218.75470999999</v>
      </c>
      <c r="G9" s="53">
        <v>110067.97388000001</v>
      </c>
      <c r="H9" s="45">
        <f t="shared" si="0"/>
        <v>126.60802140902723</v>
      </c>
      <c r="I9" s="33">
        <f t="shared" si="1"/>
        <v>-150.78082999998878</v>
      </c>
      <c r="J9" s="33">
        <f t="shared" si="2"/>
        <v>99.863198572333062</v>
      </c>
    </row>
    <row r="10" spans="1:10" ht="60.75" customHeight="1" x14ac:dyDescent="0.25">
      <c r="A10" s="9">
        <v>3</v>
      </c>
      <c r="B10" s="61" t="s">
        <v>37</v>
      </c>
      <c r="C10" s="62"/>
      <c r="D10" s="15" t="s">
        <v>23</v>
      </c>
      <c r="E10" s="48">
        <f>E11</f>
        <v>4.9298299999999999</v>
      </c>
      <c r="F10" s="48">
        <f>F11</f>
        <v>10</v>
      </c>
      <c r="G10" s="48">
        <f>G11</f>
        <v>10</v>
      </c>
      <c r="H10" s="31">
        <v>0</v>
      </c>
      <c r="I10" s="32">
        <f t="shared" si="1"/>
        <v>0</v>
      </c>
      <c r="J10" s="32">
        <v>0</v>
      </c>
    </row>
    <row r="11" spans="1:10" ht="31.5" x14ac:dyDescent="0.25">
      <c r="A11" s="3"/>
      <c r="B11" s="20" t="s">
        <v>38</v>
      </c>
      <c r="C11" s="17">
        <v>908</v>
      </c>
      <c r="D11" s="18"/>
      <c r="E11" s="49">
        <v>4.9298299999999999</v>
      </c>
      <c r="F11" s="47">
        <v>10</v>
      </c>
      <c r="G11" s="53">
        <v>10</v>
      </c>
      <c r="H11" s="45">
        <v>0</v>
      </c>
      <c r="I11" s="33">
        <f t="shared" si="1"/>
        <v>0</v>
      </c>
      <c r="J11" s="33">
        <v>0</v>
      </c>
    </row>
    <row r="12" spans="1:10" ht="44.25" customHeight="1" x14ac:dyDescent="0.25">
      <c r="A12" s="10">
        <v>4</v>
      </c>
      <c r="B12" s="61" t="s">
        <v>39</v>
      </c>
      <c r="C12" s="62"/>
      <c r="D12" s="15" t="s">
        <v>24</v>
      </c>
      <c r="E12" s="48">
        <f>E13</f>
        <v>17309.836240000001</v>
      </c>
      <c r="F12" s="48">
        <f>F13</f>
        <v>18805.668000000001</v>
      </c>
      <c r="G12" s="48">
        <f>G13</f>
        <v>18804.431130000001</v>
      </c>
      <c r="H12" s="31">
        <f t="shared" si="0"/>
        <v>92.045846177865101</v>
      </c>
      <c r="I12" s="32">
        <f t="shared" si="1"/>
        <v>-1.2368700000006356</v>
      </c>
      <c r="J12" s="32">
        <f t="shared" si="2"/>
        <v>99.993422887184863</v>
      </c>
    </row>
    <row r="13" spans="1:10" ht="31.5" x14ac:dyDescent="0.25">
      <c r="A13" s="3"/>
      <c r="B13" s="20" t="s">
        <v>40</v>
      </c>
      <c r="C13" s="17">
        <v>903</v>
      </c>
      <c r="D13" s="18"/>
      <c r="E13" s="53">
        <v>17309.836240000001</v>
      </c>
      <c r="F13" s="47">
        <v>18805.668000000001</v>
      </c>
      <c r="G13" s="53">
        <v>18804.431130000001</v>
      </c>
      <c r="H13" s="45">
        <f t="shared" si="0"/>
        <v>92.045846177865101</v>
      </c>
      <c r="I13" s="33">
        <f t="shared" si="1"/>
        <v>-1.2368700000006356</v>
      </c>
      <c r="J13" s="33">
        <f t="shared" si="2"/>
        <v>99.993422887184863</v>
      </c>
    </row>
    <row r="14" spans="1:10" ht="51.75" customHeight="1" x14ac:dyDescent="0.25">
      <c r="A14" s="9">
        <v>5</v>
      </c>
      <c r="B14" s="63" t="s">
        <v>41</v>
      </c>
      <c r="C14" s="64"/>
      <c r="D14" s="15" t="s">
        <v>25</v>
      </c>
      <c r="E14" s="50">
        <f>E15+E16+E18+E17</f>
        <v>5655.52</v>
      </c>
      <c r="F14" s="50">
        <f>F15+F16+F18+F17</f>
        <v>2772.7523200000001</v>
      </c>
      <c r="G14" s="50">
        <f>G15+G16+G18+G17</f>
        <v>2771.9240300000001</v>
      </c>
      <c r="H14" s="31">
        <f t="shared" si="0"/>
        <v>203.96773123969473</v>
      </c>
      <c r="I14" s="32">
        <f>SUM(G14-F14)</f>
        <v>-0.82828999999992448</v>
      </c>
      <c r="J14" s="32">
        <f>SUM(G14/F14*100)</f>
        <v>99.97012751575302</v>
      </c>
    </row>
    <row r="15" spans="1:10" ht="31.5" x14ac:dyDescent="0.25">
      <c r="A15" s="3"/>
      <c r="B15" s="16" t="s">
        <v>38</v>
      </c>
      <c r="C15" s="17">
        <v>908</v>
      </c>
      <c r="D15" s="18"/>
      <c r="E15" s="53">
        <v>3992.12</v>
      </c>
      <c r="F15" s="47">
        <v>534.50232000000005</v>
      </c>
      <c r="G15" s="53">
        <v>534.50232000000005</v>
      </c>
      <c r="H15" s="45">
        <f t="shared" si="0"/>
        <v>746.88543915019864</v>
      </c>
      <c r="I15" s="33">
        <f t="shared" si="1"/>
        <v>0</v>
      </c>
      <c r="J15" s="33">
        <f t="shared" si="2"/>
        <v>100</v>
      </c>
    </row>
    <row r="16" spans="1:10" ht="30.75" customHeight="1" x14ac:dyDescent="0.25">
      <c r="A16" s="3"/>
      <c r="B16" s="16" t="s">
        <v>36</v>
      </c>
      <c r="C16" s="17">
        <v>902</v>
      </c>
      <c r="D16" s="18"/>
      <c r="E16" s="53">
        <v>15.4</v>
      </c>
      <c r="F16" s="47">
        <v>100</v>
      </c>
      <c r="G16" s="53">
        <v>100</v>
      </c>
      <c r="H16" s="45">
        <f t="shared" si="0"/>
        <v>15.4</v>
      </c>
      <c r="I16" s="33">
        <f t="shared" si="1"/>
        <v>0</v>
      </c>
      <c r="J16" s="33">
        <f t="shared" ref="J16:J52" si="3">SUM(G16/F16*100)</f>
        <v>100</v>
      </c>
    </row>
    <row r="17" spans="1:10" ht="18.75" hidden="1" customHeight="1" x14ac:dyDescent="0.25">
      <c r="A17" s="3"/>
      <c r="B17" s="20" t="s">
        <v>3</v>
      </c>
      <c r="C17" s="17">
        <v>903</v>
      </c>
      <c r="D17" s="18"/>
      <c r="E17" s="53"/>
      <c r="F17" s="47"/>
      <c r="G17" s="53"/>
      <c r="H17" s="45" t="e">
        <f t="shared" si="0"/>
        <v>#DIV/0!</v>
      </c>
      <c r="I17" s="33">
        <f t="shared" ref="I17" si="4">SUM(G17-F17)</f>
        <v>0</v>
      </c>
      <c r="J17" s="33" t="e">
        <f t="shared" si="3"/>
        <v>#DIV/0!</v>
      </c>
    </row>
    <row r="18" spans="1:10" ht="31.5" x14ac:dyDescent="0.25">
      <c r="A18" s="3"/>
      <c r="B18" s="16" t="s">
        <v>34</v>
      </c>
      <c r="C18" s="17">
        <v>905</v>
      </c>
      <c r="D18" s="18"/>
      <c r="E18" s="53">
        <v>1648</v>
      </c>
      <c r="F18" s="47">
        <v>2138.25</v>
      </c>
      <c r="G18" s="53">
        <v>2137.4217100000001</v>
      </c>
      <c r="H18" s="45">
        <f t="shared" si="0"/>
        <v>77.072372267040805</v>
      </c>
      <c r="I18" s="33">
        <f t="shared" si="1"/>
        <v>-0.82828999999992448</v>
      </c>
      <c r="J18" s="33">
        <f t="shared" si="3"/>
        <v>99.961263182509057</v>
      </c>
    </row>
    <row r="19" spans="1:10" ht="32.25" customHeight="1" x14ac:dyDescent="0.25">
      <c r="A19" s="10">
        <v>6</v>
      </c>
      <c r="B19" s="61" t="s">
        <v>42</v>
      </c>
      <c r="C19" s="62"/>
      <c r="D19" s="15" t="s">
        <v>14</v>
      </c>
      <c r="E19" s="48">
        <f>E20</f>
        <v>96</v>
      </c>
      <c r="F19" s="48">
        <f>F20</f>
        <v>137.0532</v>
      </c>
      <c r="G19" s="48">
        <f>G20</f>
        <v>137.0532</v>
      </c>
      <c r="H19" s="31">
        <f t="shared" si="0"/>
        <v>70.04579243680557</v>
      </c>
      <c r="I19" s="32">
        <f t="shared" si="1"/>
        <v>0</v>
      </c>
      <c r="J19" s="32">
        <f t="shared" si="3"/>
        <v>100</v>
      </c>
    </row>
    <row r="20" spans="1:10" ht="31.5" x14ac:dyDescent="0.25">
      <c r="A20" s="11"/>
      <c r="B20" s="16" t="s">
        <v>38</v>
      </c>
      <c r="C20" s="17">
        <v>908</v>
      </c>
      <c r="D20" s="18"/>
      <c r="E20" s="53">
        <v>96</v>
      </c>
      <c r="F20" s="47">
        <v>137.0532</v>
      </c>
      <c r="G20" s="53">
        <v>137.0532</v>
      </c>
      <c r="H20" s="45">
        <f t="shared" si="0"/>
        <v>70.04579243680557</v>
      </c>
      <c r="I20" s="33">
        <f t="shared" si="1"/>
        <v>0</v>
      </c>
      <c r="J20" s="33">
        <f t="shared" si="3"/>
        <v>100</v>
      </c>
    </row>
    <row r="21" spans="1:10" ht="45" customHeight="1" x14ac:dyDescent="0.25">
      <c r="A21" s="10">
        <v>7</v>
      </c>
      <c r="B21" s="61" t="s">
        <v>43</v>
      </c>
      <c r="C21" s="62"/>
      <c r="D21" s="15" t="s">
        <v>15</v>
      </c>
      <c r="E21" s="48">
        <f>E22</f>
        <v>253.7</v>
      </c>
      <c r="F21" s="48">
        <f>F22</f>
        <v>511.70400000000001</v>
      </c>
      <c r="G21" s="48">
        <f>G22</f>
        <v>511.06400000000002</v>
      </c>
      <c r="H21" s="31">
        <f t="shared" si="0"/>
        <v>49.579444366274252</v>
      </c>
      <c r="I21" s="32">
        <f t="shared" si="1"/>
        <v>-0.63999999999998636</v>
      </c>
      <c r="J21" s="32">
        <f t="shared" si="3"/>
        <v>99.874927692572271</v>
      </c>
    </row>
    <row r="22" spans="1:10" ht="31.5" x14ac:dyDescent="0.25">
      <c r="A22" s="3"/>
      <c r="B22" s="16" t="s">
        <v>38</v>
      </c>
      <c r="C22" s="17">
        <v>908</v>
      </c>
      <c r="D22" s="18"/>
      <c r="E22" s="54">
        <v>253.7</v>
      </c>
      <c r="F22" s="47">
        <v>511.70400000000001</v>
      </c>
      <c r="G22" s="54">
        <v>511.06400000000002</v>
      </c>
      <c r="H22" s="45">
        <f t="shared" si="0"/>
        <v>49.579444366274252</v>
      </c>
      <c r="I22" s="33">
        <f t="shared" si="1"/>
        <v>-0.63999999999998636</v>
      </c>
      <c r="J22" s="33">
        <f t="shared" si="3"/>
        <v>99.874927692572271</v>
      </c>
    </row>
    <row r="23" spans="1:10" ht="65.25" customHeight="1" x14ac:dyDescent="0.25">
      <c r="A23" s="10">
        <v>8</v>
      </c>
      <c r="B23" s="39" t="s">
        <v>44</v>
      </c>
      <c r="C23" s="40"/>
      <c r="D23" s="21" t="s">
        <v>16</v>
      </c>
      <c r="E23" s="48">
        <f>E24+E25+E26</f>
        <v>183.1</v>
      </c>
      <c r="F23" s="48">
        <f t="shared" ref="F23:G23" si="5">F24+F25+F26</f>
        <v>276</v>
      </c>
      <c r="G23" s="48">
        <f t="shared" si="5"/>
        <v>275.53219999999999</v>
      </c>
      <c r="H23" s="31">
        <f t="shared" si="0"/>
        <v>66.340579710144922</v>
      </c>
      <c r="I23" s="32">
        <f t="shared" si="1"/>
        <v>-0.4678000000000111</v>
      </c>
      <c r="J23" s="32">
        <f t="shared" si="3"/>
        <v>99.830507246376811</v>
      </c>
    </row>
    <row r="24" spans="1:10" ht="31.5" hidden="1" x14ac:dyDescent="0.25">
      <c r="A24" s="11"/>
      <c r="B24" s="42" t="s">
        <v>2</v>
      </c>
      <c r="C24" s="43">
        <v>902</v>
      </c>
      <c r="D24" s="23"/>
      <c r="E24" s="81">
        <v>0</v>
      </c>
      <c r="F24" s="47">
        <v>0</v>
      </c>
      <c r="G24" s="53">
        <v>0</v>
      </c>
      <c r="H24" s="31">
        <v>0</v>
      </c>
      <c r="I24" s="33">
        <f t="shared" si="1"/>
        <v>0</v>
      </c>
      <c r="J24" s="33">
        <v>0</v>
      </c>
    </row>
    <row r="25" spans="1:10" ht="31.5" hidden="1" x14ac:dyDescent="0.25">
      <c r="A25" s="11"/>
      <c r="B25" s="42" t="s">
        <v>1</v>
      </c>
      <c r="C25" s="43">
        <v>905</v>
      </c>
      <c r="D25" s="23"/>
      <c r="E25" s="81">
        <v>0</v>
      </c>
      <c r="F25" s="47">
        <v>0</v>
      </c>
      <c r="G25" s="47">
        <v>0</v>
      </c>
      <c r="H25" s="31">
        <v>0</v>
      </c>
      <c r="I25" s="33">
        <f t="shared" ref="I25:I26" si="6">SUM(G25-F25)</f>
        <v>0</v>
      </c>
      <c r="J25" s="33">
        <v>0</v>
      </c>
    </row>
    <row r="26" spans="1:10" ht="31.5" x14ac:dyDescent="0.25">
      <c r="A26" s="11"/>
      <c r="B26" s="42" t="s">
        <v>38</v>
      </c>
      <c r="C26" s="44">
        <v>908</v>
      </c>
      <c r="D26" s="23"/>
      <c r="E26" s="81">
        <v>183.1</v>
      </c>
      <c r="F26" s="47">
        <v>276</v>
      </c>
      <c r="G26" s="47">
        <v>275.53219999999999</v>
      </c>
      <c r="H26" s="45">
        <f t="shared" ref="H26" si="7">E26/F26*100</f>
        <v>66.340579710144922</v>
      </c>
      <c r="I26" s="33">
        <f t="shared" si="6"/>
        <v>-0.4678000000000111</v>
      </c>
      <c r="J26" s="33">
        <f t="shared" ref="J26" si="8">SUM(G26/F26*100)</f>
        <v>99.830507246376811</v>
      </c>
    </row>
    <row r="27" spans="1:10" ht="67.5" customHeight="1" x14ac:dyDescent="0.25">
      <c r="A27" s="11"/>
      <c r="B27" s="61" t="s">
        <v>45</v>
      </c>
      <c r="C27" s="62"/>
      <c r="D27" s="21" t="s">
        <v>30</v>
      </c>
      <c r="E27" s="51">
        <f>E28</f>
        <v>0</v>
      </c>
      <c r="F27" s="48">
        <f>F28</f>
        <v>888.1</v>
      </c>
      <c r="G27" s="48">
        <f>G28</f>
        <v>846.89871000000005</v>
      </c>
      <c r="H27" s="31">
        <f t="shared" ref="H27:H28" si="9">E27/F27*100</f>
        <v>0</v>
      </c>
      <c r="I27" s="32">
        <f t="shared" ref="I27:I28" si="10">SUM(G27-F27)</f>
        <v>-41.201289999999972</v>
      </c>
      <c r="J27" s="32">
        <f t="shared" ref="J27:J28" si="11">SUM(G27/F27*100)</f>
        <v>95.360737529557483</v>
      </c>
    </row>
    <row r="28" spans="1:10" ht="31.5" x14ac:dyDescent="0.25">
      <c r="A28" s="11"/>
      <c r="B28" s="16" t="s">
        <v>38</v>
      </c>
      <c r="C28" s="22">
        <v>908</v>
      </c>
      <c r="D28" s="23"/>
      <c r="E28" s="81">
        <v>0</v>
      </c>
      <c r="F28" s="47">
        <v>888.1</v>
      </c>
      <c r="G28" s="47">
        <v>846.89871000000005</v>
      </c>
      <c r="H28" s="45">
        <f t="shared" si="9"/>
        <v>0</v>
      </c>
      <c r="I28" s="33">
        <f t="shared" si="10"/>
        <v>-41.201289999999972</v>
      </c>
      <c r="J28" s="33">
        <f t="shared" si="11"/>
        <v>95.360737529557483</v>
      </c>
    </row>
    <row r="29" spans="1:10" ht="84" customHeight="1" x14ac:dyDescent="0.25">
      <c r="A29" s="10">
        <v>9</v>
      </c>
      <c r="B29" s="61" t="s">
        <v>46</v>
      </c>
      <c r="C29" s="62"/>
      <c r="D29" s="21" t="s">
        <v>17</v>
      </c>
      <c r="E29" s="48">
        <f t="shared" ref="E29:G29" si="12">E30</f>
        <v>3695.1934900000001</v>
      </c>
      <c r="F29" s="48">
        <f t="shared" si="12"/>
        <v>5553.2</v>
      </c>
      <c r="G29" s="48">
        <f t="shared" si="12"/>
        <v>5538.5930099999996</v>
      </c>
      <c r="H29" s="31">
        <f t="shared" si="0"/>
        <v>66.541696499315719</v>
      </c>
      <c r="I29" s="32">
        <f t="shared" si="1"/>
        <v>-14.606990000000224</v>
      </c>
      <c r="J29" s="32">
        <f t="shared" si="3"/>
        <v>99.736962652164522</v>
      </c>
    </row>
    <row r="30" spans="1:10" ht="31.5" x14ac:dyDescent="0.25">
      <c r="A30" s="10"/>
      <c r="B30" s="24" t="s">
        <v>38</v>
      </c>
      <c r="C30" s="25">
        <v>908</v>
      </c>
      <c r="D30" s="23"/>
      <c r="E30" s="53">
        <v>3695.1934900000001</v>
      </c>
      <c r="F30" s="47">
        <v>5553.2</v>
      </c>
      <c r="G30" s="53">
        <v>5538.5930099999996</v>
      </c>
      <c r="H30" s="45">
        <f t="shared" si="0"/>
        <v>66.541696499315719</v>
      </c>
      <c r="I30" s="33">
        <f t="shared" si="1"/>
        <v>-14.606990000000224</v>
      </c>
      <c r="J30" s="33">
        <f t="shared" si="3"/>
        <v>99.736962652164522</v>
      </c>
    </row>
    <row r="31" spans="1:10" ht="48" customHeight="1" x14ac:dyDescent="0.25">
      <c r="A31" s="10">
        <v>10</v>
      </c>
      <c r="B31" s="79" t="s">
        <v>47</v>
      </c>
      <c r="C31" s="80"/>
      <c r="D31" s="21" t="s">
        <v>28</v>
      </c>
      <c r="E31" s="48">
        <f>E32+E33+E34</f>
        <v>67667.539730000004</v>
      </c>
      <c r="F31" s="48">
        <f t="shared" ref="F31:G31" si="13">F32+F33+F34</f>
        <v>38543.464209999998</v>
      </c>
      <c r="G31" s="48">
        <f t="shared" si="13"/>
        <v>38543.464209999998</v>
      </c>
      <c r="H31" s="31">
        <f t="shared" ref="H31" si="14">E31/F31*100</f>
        <v>175.56164480006404</v>
      </c>
      <c r="I31" s="32">
        <f t="shared" ref="I31" si="15">SUM(G31-F31)</f>
        <v>0</v>
      </c>
      <c r="J31" s="32">
        <f t="shared" ref="J31" si="16">SUM(G31/F31*100)</f>
        <v>100</v>
      </c>
    </row>
    <row r="32" spans="1:10" ht="20.25" hidden="1" customHeight="1" x14ac:dyDescent="0.25">
      <c r="A32" s="10"/>
      <c r="B32" s="16" t="s">
        <v>5</v>
      </c>
      <c r="C32" s="22">
        <v>902</v>
      </c>
      <c r="D32" s="23"/>
      <c r="E32" s="47">
        <v>0</v>
      </c>
      <c r="F32" s="47">
        <v>0</v>
      </c>
      <c r="G32" s="47">
        <v>0</v>
      </c>
      <c r="H32" s="45">
        <v>0</v>
      </c>
      <c r="I32" s="33">
        <f t="shared" ref="I32:I34" si="17">SUM(G32-F32)</f>
        <v>0</v>
      </c>
      <c r="J32" s="33">
        <v>0</v>
      </c>
    </row>
    <row r="33" spans="1:10" ht="31.5" x14ac:dyDescent="0.25">
      <c r="A33" s="10"/>
      <c r="B33" s="16" t="s">
        <v>34</v>
      </c>
      <c r="C33" s="22">
        <v>905</v>
      </c>
      <c r="D33" s="23"/>
      <c r="E33" s="47">
        <v>64505.73575</v>
      </c>
      <c r="F33" s="47">
        <v>0</v>
      </c>
      <c r="G33" s="47">
        <v>0</v>
      </c>
      <c r="H33" s="45">
        <v>0</v>
      </c>
      <c r="I33" s="33">
        <f t="shared" si="17"/>
        <v>0</v>
      </c>
      <c r="J33" s="33">
        <v>0</v>
      </c>
    </row>
    <row r="34" spans="1:10" ht="31.5" x14ac:dyDescent="0.25">
      <c r="A34" s="10"/>
      <c r="B34" s="16" t="s">
        <v>48</v>
      </c>
      <c r="C34" s="17">
        <v>908</v>
      </c>
      <c r="D34" s="23"/>
      <c r="E34" s="47">
        <v>3161.8039800000001</v>
      </c>
      <c r="F34" s="47">
        <v>38543.464209999998</v>
      </c>
      <c r="G34" s="47">
        <v>38543.464209999998</v>
      </c>
      <c r="H34" s="45">
        <f t="shared" ref="H34" si="18">E34/F34*100</f>
        <v>8.2032169261518497</v>
      </c>
      <c r="I34" s="33">
        <f t="shared" si="17"/>
        <v>0</v>
      </c>
      <c r="J34" s="33">
        <f t="shared" ref="J34" si="19">SUM(G34/F34*100)</f>
        <v>100</v>
      </c>
    </row>
    <row r="35" spans="1:10" ht="43.5" customHeight="1" x14ac:dyDescent="0.25">
      <c r="A35" s="10">
        <v>11</v>
      </c>
      <c r="B35" s="61" t="s">
        <v>49</v>
      </c>
      <c r="C35" s="62"/>
      <c r="D35" s="21" t="s">
        <v>18</v>
      </c>
      <c r="E35" s="48">
        <f>E36</f>
        <v>99.938050000000004</v>
      </c>
      <c r="F35" s="48">
        <f>F36</f>
        <v>130</v>
      </c>
      <c r="G35" s="48">
        <f>G36</f>
        <v>129.80601999999999</v>
      </c>
      <c r="H35" s="31">
        <f t="shared" si="0"/>
        <v>76.875423076923084</v>
      </c>
      <c r="I35" s="32">
        <f t="shared" si="1"/>
        <v>-0.19398000000001048</v>
      </c>
      <c r="J35" s="32">
        <f t="shared" si="3"/>
        <v>99.850784615384597</v>
      </c>
    </row>
    <row r="36" spans="1:10" ht="31.5" x14ac:dyDescent="0.25">
      <c r="A36" s="11"/>
      <c r="B36" s="16" t="s">
        <v>34</v>
      </c>
      <c r="C36" s="22">
        <v>905</v>
      </c>
      <c r="D36" s="23"/>
      <c r="E36" s="81">
        <v>99.938050000000004</v>
      </c>
      <c r="F36" s="47">
        <v>130</v>
      </c>
      <c r="G36" s="53">
        <v>129.80601999999999</v>
      </c>
      <c r="H36" s="45">
        <f t="shared" si="0"/>
        <v>76.875423076923084</v>
      </c>
      <c r="I36" s="33">
        <f t="shared" si="1"/>
        <v>-0.19398000000001048</v>
      </c>
      <c r="J36" s="33">
        <f t="shared" si="3"/>
        <v>99.850784615384597</v>
      </c>
    </row>
    <row r="37" spans="1:10" ht="35.25" customHeight="1" x14ac:dyDescent="0.25">
      <c r="A37" s="9">
        <v>12</v>
      </c>
      <c r="B37" s="61" t="s">
        <v>50</v>
      </c>
      <c r="C37" s="62"/>
      <c r="D37" s="21" t="s">
        <v>19</v>
      </c>
      <c r="E37" s="48">
        <f>E38+E39+E40</f>
        <v>262.77552000000003</v>
      </c>
      <c r="F37" s="48">
        <f>F38+F39+F40</f>
        <v>594.12</v>
      </c>
      <c r="G37" s="48">
        <f>G38+G39+G40</f>
        <v>594.11920999999995</v>
      </c>
      <c r="H37" s="31">
        <f t="shared" si="0"/>
        <v>44.22936780448395</v>
      </c>
      <c r="I37" s="32">
        <f t="shared" si="1"/>
        <v>-7.9000000005180482E-4</v>
      </c>
      <c r="J37" s="32">
        <f t="shared" si="3"/>
        <v>99.999867030229566</v>
      </c>
    </row>
    <row r="38" spans="1:10" ht="29.25" customHeight="1" x14ac:dyDescent="0.25">
      <c r="A38" s="11"/>
      <c r="B38" s="16" t="s">
        <v>51</v>
      </c>
      <c r="C38" s="22">
        <v>902</v>
      </c>
      <c r="D38" s="23"/>
      <c r="E38" s="81">
        <v>10</v>
      </c>
      <c r="F38" s="47">
        <v>30</v>
      </c>
      <c r="G38" s="53">
        <v>30</v>
      </c>
      <c r="H38" s="45">
        <f t="shared" si="0"/>
        <v>33.333333333333329</v>
      </c>
      <c r="I38" s="33">
        <f t="shared" si="1"/>
        <v>0</v>
      </c>
      <c r="J38" s="33">
        <f t="shared" si="3"/>
        <v>100</v>
      </c>
    </row>
    <row r="39" spans="1:10" ht="32.25" customHeight="1" x14ac:dyDescent="0.25">
      <c r="A39" s="11"/>
      <c r="B39" s="16" t="s">
        <v>34</v>
      </c>
      <c r="C39" s="22">
        <v>905</v>
      </c>
      <c r="D39" s="23"/>
      <c r="E39" s="81">
        <v>252.77552</v>
      </c>
      <c r="F39" s="47">
        <v>564.12</v>
      </c>
      <c r="G39" s="53">
        <v>564.11920999999995</v>
      </c>
      <c r="H39" s="45">
        <f t="shared" si="0"/>
        <v>44.808820818265616</v>
      </c>
      <c r="I39" s="33">
        <f t="shared" si="1"/>
        <v>-7.9000000005180482E-4</v>
      </c>
      <c r="J39" s="33">
        <f t="shared" si="3"/>
        <v>99.999859958873998</v>
      </c>
    </row>
    <row r="40" spans="1:10" ht="15.75" hidden="1" x14ac:dyDescent="0.25">
      <c r="A40" s="3"/>
      <c r="B40" s="16" t="s">
        <v>6</v>
      </c>
      <c r="C40" s="17">
        <v>908</v>
      </c>
      <c r="D40" s="23"/>
      <c r="E40" s="81">
        <v>0</v>
      </c>
      <c r="F40" s="47">
        <v>0</v>
      </c>
      <c r="G40" s="53">
        <v>0</v>
      </c>
      <c r="H40" s="45" t="e">
        <f t="shared" ref="H40:H41" si="20">E40/F40*100</f>
        <v>#DIV/0!</v>
      </c>
      <c r="I40" s="33">
        <f t="shared" ref="I40:I41" si="21">SUM(G40-F40)</f>
        <v>0</v>
      </c>
      <c r="J40" s="33" t="e">
        <f t="shared" ref="J40:J41" si="22">SUM(G40/F40*100)</f>
        <v>#DIV/0!</v>
      </c>
    </row>
    <row r="41" spans="1:10" ht="62.25" customHeight="1" x14ac:dyDescent="0.25">
      <c r="A41" s="10">
        <v>13</v>
      </c>
      <c r="B41" s="75" t="s">
        <v>52</v>
      </c>
      <c r="C41" s="76"/>
      <c r="D41" s="21" t="s">
        <v>29</v>
      </c>
      <c r="E41" s="51">
        <f>E42+E43+E44</f>
        <v>92.130499999999998</v>
      </c>
      <c r="F41" s="51">
        <f t="shared" ref="F41:G41" si="23">F42+F43+F44</f>
        <v>109.2</v>
      </c>
      <c r="G41" s="51">
        <f t="shared" si="23"/>
        <v>109.2</v>
      </c>
      <c r="H41" s="31">
        <f t="shared" si="20"/>
        <v>84.368589743589737</v>
      </c>
      <c r="I41" s="32">
        <f t="shared" si="21"/>
        <v>0</v>
      </c>
      <c r="J41" s="32">
        <f t="shared" si="22"/>
        <v>100</v>
      </c>
    </row>
    <row r="42" spans="1:10" ht="31.5" hidden="1" x14ac:dyDescent="0.25">
      <c r="A42" s="3"/>
      <c r="B42" s="16" t="s">
        <v>5</v>
      </c>
      <c r="C42" s="22">
        <v>902</v>
      </c>
      <c r="D42" s="23"/>
      <c r="E42" s="81">
        <v>0</v>
      </c>
      <c r="F42" s="47"/>
      <c r="G42" s="47"/>
      <c r="H42" s="45">
        <v>0</v>
      </c>
      <c r="I42" s="33">
        <f t="shared" ref="I42:I43" si="24">SUM(G42-F42)</f>
        <v>0</v>
      </c>
      <c r="J42" s="33">
        <v>0</v>
      </c>
    </row>
    <row r="43" spans="1:10" ht="31.5" hidden="1" x14ac:dyDescent="0.25">
      <c r="A43" s="3"/>
      <c r="B43" s="16" t="s">
        <v>1</v>
      </c>
      <c r="C43" s="22">
        <v>905</v>
      </c>
      <c r="D43" s="23"/>
      <c r="E43" s="81">
        <v>0</v>
      </c>
      <c r="F43" s="47"/>
      <c r="G43" s="47"/>
      <c r="H43" s="45">
        <v>0</v>
      </c>
      <c r="I43" s="33">
        <f t="shared" si="24"/>
        <v>0</v>
      </c>
      <c r="J43" s="33">
        <v>0</v>
      </c>
    </row>
    <row r="44" spans="1:10" ht="31.5" x14ac:dyDescent="0.25">
      <c r="A44" s="3"/>
      <c r="B44" s="16" t="s">
        <v>48</v>
      </c>
      <c r="C44" s="17">
        <v>908</v>
      </c>
      <c r="D44" s="23"/>
      <c r="E44" s="81">
        <v>92.130499999999998</v>
      </c>
      <c r="F44" s="47">
        <v>109.2</v>
      </c>
      <c r="G44" s="47">
        <v>109.2</v>
      </c>
      <c r="H44" s="45">
        <f t="shared" ref="H44" si="25">E44/F44*100</f>
        <v>84.368589743589737</v>
      </c>
      <c r="I44" s="33"/>
      <c r="J44" s="33"/>
    </row>
    <row r="45" spans="1:10" s="36" customFormat="1" ht="29.25" customHeight="1" x14ac:dyDescent="0.25">
      <c r="A45" s="46">
        <v>14</v>
      </c>
      <c r="B45" s="61" t="s">
        <v>53</v>
      </c>
      <c r="C45" s="62"/>
      <c r="D45" s="21" t="s">
        <v>20</v>
      </c>
      <c r="E45" s="48">
        <f>E46+E47+E48+E49</f>
        <v>2217.8756100000001</v>
      </c>
      <c r="F45" s="48">
        <f>F46+F47+F48+F49</f>
        <v>1705.095</v>
      </c>
      <c r="G45" s="48">
        <f>G46+G47+G48+G49</f>
        <v>1694.1389999999999</v>
      </c>
      <c r="H45" s="31">
        <f t="shared" si="0"/>
        <v>130.0734334450573</v>
      </c>
      <c r="I45" s="32">
        <f t="shared" si="1"/>
        <v>-10.956000000000131</v>
      </c>
      <c r="J45" s="32">
        <f>SUM(G45/F45*100)</f>
        <v>99.357455156457547</v>
      </c>
    </row>
    <row r="46" spans="1:10" ht="31.5" customHeight="1" x14ac:dyDescent="0.25">
      <c r="A46" s="10"/>
      <c r="B46" s="16" t="s">
        <v>48</v>
      </c>
      <c r="C46" s="17">
        <v>908</v>
      </c>
      <c r="D46" s="23"/>
      <c r="E46" s="53">
        <v>2217.8756100000001</v>
      </c>
      <c r="F46" s="47">
        <v>1705.095</v>
      </c>
      <c r="G46" s="53">
        <v>1694.1389999999999</v>
      </c>
      <c r="H46" s="45">
        <f t="shared" si="0"/>
        <v>130.0734334450573</v>
      </c>
      <c r="I46" s="33">
        <f>SUM(G46-F46)</f>
        <v>-10.956000000000131</v>
      </c>
      <c r="J46" s="33">
        <f>SUM(G46/F46*100)</f>
        <v>99.357455156457547</v>
      </c>
    </row>
    <row r="47" spans="1:10" ht="31.5" hidden="1" x14ac:dyDescent="0.25">
      <c r="A47" s="10"/>
      <c r="B47" s="16" t="s">
        <v>7</v>
      </c>
      <c r="C47" s="17">
        <v>902</v>
      </c>
      <c r="D47" s="18"/>
      <c r="E47" s="49">
        <v>0</v>
      </c>
      <c r="F47" s="47">
        <v>0</v>
      </c>
      <c r="G47" s="53">
        <v>0</v>
      </c>
      <c r="H47" s="45" t="e">
        <f t="shared" ref="H47:H51" si="26">E47/F47*100</f>
        <v>#DIV/0!</v>
      </c>
      <c r="I47" s="33">
        <f t="shared" ref="I47:I51" si="27">SUM(G47-F47)</f>
        <v>0</v>
      </c>
      <c r="J47" s="33" t="e">
        <f t="shared" ref="J47:J51" si="28">SUM(G47/F47*100)</f>
        <v>#DIV/0!</v>
      </c>
    </row>
    <row r="48" spans="1:10" ht="31.5" hidden="1" x14ac:dyDescent="0.25">
      <c r="A48" s="10"/>
      <c r="B48" s="16" t="s">
        <v>8</v>
      </c>
      <c r="C48" s="17">
        <v>910</v>
      </c>
      <c r="D48" s="18"/>
      <c r="E48" s="49">
        <v>0</v>
      </c>
      <c r="F48" s="47">
        <v>0</v>
      </c>
      <c r="G48" s="53">
        <v>0</v>
      </c>
      <c r="H48" s="45" t="e">
        <f t="shared" si="26"/>
        <v>#DIV/0!</v>
      </c>
      <c r="I48" s="33">
        <f t="shared" si="27"/>
        <v>0</v>
      </c>
      <c r="J48" s="33" t="e">
        <f t="shared" si="28"/>
        <v>#DIV/0!</v>
      </c>
    </row>
    <row r="49" spans="1:10" ht="19.5" hidden="1" customHeight="1" x14ac:dyDescent="0.25">
      <c r="A49" s="4"/>
      <c r="B49" s="16" t="s">
        <v>1</v>
      </c>
      <c r="C49" s="22">
        <v>905</v>
      </c>
      <c r="D49" s="23"/>
      <c r="E49" s="81">
        <v>0</v>
      </c>
      <c r="F49" s="47">
        <v>0</v>
      </c>
      <c r="G49" s="53">
        <v>0</v>
      </c>
      <c r="H49" s="45" t="e">
        <f t="shared" si="26"/>
        <v>#DIV/0!</v>
      </c>
      <c r="I49" s="33">
        <f t="shared" si="27"/>
        <v>0</v>
      </c>
      <c r="J49" s="33" t="e">
        <f t="shared" si="28"/>
        <v>#DIV/0!</v>
      </c>
    </row>
    <row r="50" spans="1:10" ht="49.5" customHeight="1" x14ac:dyDescent="0.25">
      <c r="A50" s="4"/>
      <c r="B50" s="73" t="s">
        <v>57</v>
      </c>
      <c r="C50" s="74"/>
      <c r="D50" s="56" t="s">
        <v>58</v>
      </c>
      <c r="E50" s="51">
        <f>E51</f>
        <v>0</v>
      </c>
      <c r="F50" s="48">
        <f>F51</f>
        <v>15674.11435</v>
      </c>
      <c r="G50" s="48">
        <f>G51</f>
        <v>15673.674499999999</v>
      </c>
      <c r="H50" s="31">
        <f>H51</f>
        <v>0</v>
      </c>
      <c r="I50" s="32">
        <f>I51</f>
        <v>-0.43985000000066066</v>
      </c>
      <c r="J50" s="32">
        <f t="shared" si="28"/>
        <v>99.997193780840306</v>
      </c>
    </row>
    <row r="51" spans="1:10" ht="29.25" customHeight="1" x14ac:dyDescent="0.25">
      <c r="A51" s="4"/>
      <c r="B51" s="57" t="s">
        <v>48</v>
      </c>
      <c r="C51" s="58">
        <v>908</v>
      </c>
      <c r="D51" s="59"/>
      <c r="E51" s="81">
        <v>0</v>
      </c>
      <c r="F51" s="47">
        <v>15674.11435</v>
      </c>
      <c r="G51" s="47">
        <v>15673.674499999999</v>
      </c>
      <c r="H51" s="45">
        <f t="shared" si="26"/>
        <v>0</v>
      </c>
      <c r="I51" s="33">
        <f t="shared" si="27"/>
        <v>-0.43985000000066066</v>
      </c>
      <c r="J51" s="33">
        <f t="shared" si="28"/>
        <v>99.997193780840306</v>
      </c>
    </row>
    <row r="52" spans="1:10" ht="67.5" customHeight="1" x14ac:dyDescent="0.25">
      <c r="A52" s="4">
        <v>15</v>
      </c>
      <c r="B52" s="41" t="s">
        <v>54</v>
      </c>
      <c r="C52" s="29"/>
      <c r="D52" s="21" t="s">
        <v>21</v>
      </c>
      <c r="E52" s="52">
        <f>E53</f>
        <v>15373.85864</v>
      </c>
      <c r="F52" s="52">
        <f>F53</f>
        <v>19957.662339999999</v>
      </c>
      <c r="G52" s="52">
        <f>G53</f>
        <v>19957.402340000001</v>
      </c>
      <c r="H52" s="31">
        <f t="shared" ref="H52:H58" si="29">E52/F52*100</f>
        <v>77.032361696926074</v>
      </c>
      <c r="I52" s="32">
        <f>SUM(G52-F52)</f>
        <v>-0.25999999999839929</v>
      </c>
      <c r="J52" s="32">
        <f t="shared" si="3"/>
        <v>99.998697242214192</v>
      </c>
    </row>
    <row r="53" spans="1:10" ht="31.5" x14ac:dyDescent="0.25">
      <c r="A53" s="4"/>
      <c r="B53" s="16" t="s">
        <v>38</v>
      </c>
      <c r="C53" s="22">
        <v>908</v>
      </c>
      <c r="D53" s="23"/>
      <c r="E53" s="81">
        <v>15373.85864</v>
      </c>
      <c r="F53" s="49">
        <v>19957.662339999999</v>
      </c>
      <c r="G53" s="55">
        <v>19957.402340000001</v>
      </c>
      <c r="H53" s="45">
        <f t="shared" si="29"/>
        <v>77.032361696926074</v>
      </c>
      <c r="I53" s="33">
        <f t="shared" ref="I53:I57" si="30">SUM(G53-F53)</f>
        <v>-0.25999999999839929</v>
      </c>
      <c r="J53" s="33">
        <f t="shared" ref="J53:J57" si="31">SUM(G53/F53*100)</f>
        <v>99.998697242214192</v>
      </c>
    </row>
    <row r="54" spans="1:10" ht="70.5" customHeight="1" x14ac:dyDescent="0.25">
      <c r="A54" s="4">
        <v>16</v>
      </c>
      <c r="B54" s="37" t="s">
        <v>55</v>
      </c>
      <c r="C54" s="38"/>
      <c r="D54" s="21" t="s">
        <v>27</v>
      </c>
      <c r="E54" s="51">
        <f>E55+E56</f>
        <v>224.76050000000001</v>
      </c>
      <c r="F54" s="52">
        <f>F56+F55</f>
        <v>225</v>
      </c>
      <c r="G54" s="52">
        <f>G56+G55</f>
        <v>222.04</v>
      </c>
      <c r="H54" s="31">
        <f t="shared" si="29"/>
        <v>99.893555555555551</v>
      </c>
      <c r="I54" s="32">
        <f t="shared" si="30"/>
        <v>-2.960000000000008</v>
      </c>
      <c r="J54" s="32">
        <f t="shared" si="31"/>
        <v>98.684444444444438</v>
      </c>
    </row>
    <row r="55" spans="1:10" ht="30" customHeight="1" x14ac:dyDescent="0.25">
      <c r="A55" s="4"/>
      <c r="B55" s="16" t="s">
        <v>34</v>
      </c>
      <c r="C55" s="22">
        <v>905</v>
      </c>
      <c r="D55" s="23"/>
      <c r="E55" s="81">
        <v>4.7605000000000004</v>
      </c>
      <c r="F55" s="47">
        <v>5</v>
      </c>
      <c r="G55" s="53">
        <v>2.04</v>
      </c>
      <c r="H55" s="45">
        <f t="shared" si="29"/>
        <v>95.210000000000008</v>
      </c>
      <c r="I55" s="33">
        <f t="shared" ref="I55" si="32">SUM(G55-F55)</f>
        <v>-2.96</v>
      </c>
      <c r="J55" s="33">
        <f t="shared" ref="J55" si="33">SUM(G55/F55*100)</f>
        <v>40.800000000000004</v>
      </c>
    </row>
    <row r="56" spans="1:10" ht="30.75" customHeight="1" x14ac:dyDescent="0.25">
      <c r="A56" s="4"/>
      <c r="B56" s="16" t="s">
        <v>38</v>
      </c>
      <c r="C56" s="22">
        <v>908</v>
      </c>
      <c r="D56" s="23"/>
      <c r="E56" s="55">
        <v>220</v>
      </c>
      <c r="F56" s="49">
        <v>220</v>
      </c>
      <c r="G56" s="55">
        <v>220</v>
      </c>
      <c r="H56" s="45">
        <f t="shared" si="29"/>
        <v>100</v>
      </c>
      <c r="I56" s="33">
        <f t="shared" si="30"/>
        <v>0</v>
      </c>
      <c r="J56" s="33">
        <f t="shared" si="31"/>
        <v>100</v>
      </c>
    </row>
    <row r="57" spans="1:10" ht="59.25" customHeight="1" x14ac:dyDescent="0.25">
      <c r="A57" s="4">
        <v>17</v>
      </c>
      <c r="B57" s="37" t="s">
        <v>56</v>
      </c>
      <c r="C57" s="38"/>
      <c r="D57" s="21" t="s">
        <v>26</v>
      </c>
      <c r="E57" s="51">
        <f>E58</f>
        <v>256.40800000000002</v>
      </c>
      <c r="F57" s="52">
        <f>F58</f>
        <v>3112.2137600000001</v>
      </c>
      <c r="G57" s="52">
        <f>G58</f>
        <v>3112.2137600000001</v>
      </c>
      <c r="H57" s="31">
        <f t="shared" si="29"/>
        <v>8.238765707404367</v>
      </c>
      <c r="I57" s="32">
        <f t="shared" si="30"/>
        <v>0</v>
      </c>
      <c r="J57" s="32">
        <f t="shared" si="31"/>
        <v>100</v>
      </c>
    </row>
    <row r="58" spans="1:10" ht="29.25" customHeight="1" x14ac:dyDescent="0.25">
      <c r="A58" s="4"/>
      <c r="B58" s="16" t="s">
        <v>38</v>
      </c>
      <c r="C58" s="22">
        <v>908</v>
      </c>
      <c r="D58" s="23"/>
      <c r="E58" s="81">
        <v>256.40800000000002</v>
      </c>
      <c r="F58" s="49">
        <v>3112.2137600000001</v>
      </c>
      <c r="G58" s="55">
        <v>3112.2137600000001</v>
      </c>
      <c r="H58" s="45">
        <f t="shared" si="29"/>
        <v>8.238765707404367</v>
      </c>
      <c r="I58" s="33">
        <f t="shared" ref="I58" si="34">SUM(G58-F58)</f>
        <v>0</v>
      </c>
      <c r="J58" s="33">
        <f t="shared" ref="J58" si="35">SUM(G58/F58*100)</f>
        <v>100</v>
      </c>
    </row>
    <row r="59" spans="1:10" ht="28.5" customHeight="1" x14ac:dyDescent="0.25">
      <c r="A59" s="10"/>
      <c r="B59" s="26" t="s">
        <v>10</v>
      </c>
      <c r="C59" s="27"/>
      <c r="D59" s="28"/>
      <c r="E59" s="31">
        <f>E6+E8+E10+E12+E14+E19+E21+E23+E29+E35+E37+E45+E52+E54+E57+E31+E41+E27+E50</f>
        <v>793514.09796999989</v>
      </c>
      <c r="F59" s="31">
        <f>F6+F8+F10+F12+F14+F19+F21+F23+F29+F35+F37+F45+F52+F54+F57+F31+F41+F27+F50</f>
        <v>821565.22739999986</v>
      </c>
      <c r="G59" s="31">
        <f>G6+G8+G10+G12+G14+G19+G21+G23+G29+G35+G37+G45+G52+G54+G57+G31+G41+G27+G50</f>
        <v>821123.46085000003</v>
      </c>
      <c r="H59" s="31">
        <f>E59/F59*100</f>
        <v>96.585647920035129</v>
      </c>
      <c r="I59" s="32">
        <f>SUM(G59-F59)</f>
        <v>-441.76654999982566</v>
      </c>
      <c r="J59" s="32">
        <f>SUM(G59/F59*100)</f>
        <v>99.946228669950173</v>
      </c>
    </row>
    <row r="60" spans="1:10" ht="15.75" x14ac:dyDescent="0.25">
      <c r="A60" s="30"/>
      <c r="B60" s="7"/>
      <c r="C60" s="6"/>
      <c r="D60" s="6"/>
      <c r="E60" s="34"/>
      <c r="F60" s="34"/>
    </row>
    <row r="61" spans="1:10" ht="15.75" x14ac:dyDescent="0.25">
      <c r="A61" s="6"/>
      <c r="B61" s="14"/>
      <c r="C61" s="5"/>
      <c r="D61" s="5"/>
      <c r="E61" s="35"/>
      <c r="F61" s="35"/>
      <c r="G61" s="8"/>
      <c r="H61" s="8"/>
      <c r="I61" s="8"/>
      <c r="J61" s="8"/>
    </row>
    <row r="62" spans="1:10" ht="29.25" customHeight="1" x14ac:dyDescent="0.25">
      <c r="A62" s="6"/>
    </row>
    <row r="63" spans="1:10" ht="48.75" customHeight="1" x14ac:dyDescent="0.25">
      <c r="A63" s="14"/>
    </row>
    <row r="64" spans="1:10" ht="116.25" customHeight="1" x14ac:dyDescent="0.25"/>
  </sheetData>
  <mergeCells count="28">
    <mergeCell ref="H4:H5"/>
    <mergeCell ref="E4:E5"/>
    <mergeCell ref="B31:C31"/>
    <mergeCell ref="G4:G5"/>
    <mergeCell ref="D4:D5"/>
    <mergeCell ref="B50:C50"/>
    <mergeCell ref="B37:C37"/>
    <mergeCell ref="B45:C45"/>
    <mergeCell ref="B41:C41"/>
    <mergeCell ref="B27:C27"/>
    <mergeCell ref="B29:C29"/>
    <mergeCell ref="B35:C35"/>
    <mergeCell ref="C1:G1"/>
    <mergeCell ref="B21:C21"/>
    <mergeCell ref="B6:C6"/>
    <mergeCell ref="B8:C8"/>
    <mergeCell ref="B10:C10"/>
    <mergeCell ref="B12:C12"/>
    <mergeCell ref="B14:C14"/>
    <mergeCell ref="B19:C19"/>
    <mergeCell ref="A3:G3"/>
    <mergeCell ref="A4:A5"/>
    <mergeCell ref="B4:B5"/>
    <mergeCell ref="C4:C5"/>
    <mergeCell ref="A2:J2"/>
    <mergeCell ref="I4:I5"/>
    <mergeCell ref="J4:J5"/>
    <mergeCell ref="F4:F5"/>
  </mergeCells>
  <pageMargins left="0.11811023622047245" right="0.11811023622047245" top="0.35433070866141736" bottom="0.35433070866141736" header="0.31496062992125984" footer="0.31496062992125984"/>
  <pageSetup paperSize="9" scale="51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Support764</cp:lastModifiedBy>
  <cp:lastPrinted>2022-04-13T13:36:19Z</cp:lastPrinted>
  <dcterms:created xsi:type="dcterms:W3CDTF">2013-11-12T13:28:52Z</dcterms:created>
  <dcterms:modified xsi:type="dcterms:W3CDTF">2024-01-24T07:03:06Z</dcterms:modified>
</cp:coreProperties>
</file>