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2995" windowHeight="9615"/>
  </bookViews>
  <sheets>
    <sheet name="Лист1" sheetId="2" r:id="rId1"/>
    <sheet name="Лист3" sheetId="3" r:id="rId2"/>
  </sheets>
  <definedNames>
    <definedName name="_xlnm.Print_Area" localSheetId="0">Лист1!$A$1:$J$49</definedName>
  </definedNames>
  <calcPr calcId="145621"/>
</workbook>
</file>

<file path=xl/calcChain.xml><?xml version="1.0" encoding="utf-8"?>
<calcChain xmlns="http://schemas.openxmlformats.org/spreadsheetml/2006/main">
  <c r="J31" i="2" l="1"/>
  <c r="H31" i="2"/>
  <c r="F43" i="2" l="1"/>
  <c r="I37" i="2"/>
  <c r="E43" i="2" l="1"/>
  <c r="H43" i="2" s="1"/>
  <c r="E40" i="2"/>
  <c r="H44" i="2"/>
  <c r="H7" i="2"/>
  <c r="H9" i="2"/>
  <c r="H13" i="2"/>
  <c r="H15" i="2"/>
  <c r="H16" i="2"/>
  <c r="H17" i="2"/>
  <c r="H18" i="2"/>
  <c r="H20" i="2"/>
  <c r="H22" i="2"/>
  <c r="H24" i="2"/>
  <c r="H26" i="2"/>
  <c r="H28" i="2"/>
  <c r="H30" i="2"/>
  <c r="H32" i="2"/>
  <c r="H34" i="2"/>
  <c r="H39" i="2"/>
  <c r="H41" i="2"/>
  <c r="H42" i="2"/>
  <c r="E38" i="2" l="1"/>
  <c r="E33" i="2"/>
  <c r="E29" i="2"/>
  <c r="E27" i="2"/>
  <c r="F27" i="2"/>
  <c r="E25" i="2"/>
  <c r="E23" i="2"/>
  <c r="E21" i="2"/>
  <c r="E19" i="2"/>
  <c r="E14" i="2"/>
  <c r="E12" i="2"/>
  <c r="E10" i="2"/>
  <c r="E8" i="2"/>
  <c r="E6" i="2"/>
  <c r="H27" i="2" l="1"/>
  <c r="G43" i="2" l="1"/>
  <c r="G40" i="2" l="1"/>
  <c r="F40" i="2"/>
  <c r="J41" i="2"/>
  <c r="I41" i="2"/>
  <c r="I43" i="2" l="1"/>
  <c r="J43" i="2"/>
  <c r="J44" i="2"/>
  <c r="I44" i="2"/>
  <c r="J39" i="2"/>
  <c r="J40" i="2"/>
  <c r="J42" i="2"/>
  <c r="I39" i="2"/>
  <c r="I40" i="2"/>
  <c r="I42" i="2"/>
  <c r="J17" i="2"/>
  <c r="J15" i="2"/>
  <c r="J16" i="2"/>
  <c r="J18" i="2"/>
  <c r="G14" i="2"/>
  <c r="F14" i="2"/>
  <c r="H14" i="2" s="1"/>
  <c r="J14" i="2" l="1"/>
  <c r="I14" i="2"/>
  <c r="I17" i="2" l="1"/>
  <c r="G27" i="2" l="1"/>
  <c r="J27" i="2" s="1"/>
  <c r="I36" i="2"/>
  <c r="I35" i="2"/>
  <c r="I34" i="2"/>
  <c r="I32" i="2"/>
  <c r="I31" i="2"/>
  <c r="I30" i="2"/>
  <c r="I28" i="2"/>
  <c r="I26" i="2"/>
  <c r="I24" i="2"/>
  <c r="I22" i="2"/>
  <c r="I20" i="2"/>
  <c r="I18" i="2"/>
  <c r="I16" i="2"/>
  <c r="I15" i="2"/>
  <c r="I13" i="2"/>
  <c r="I11" i="2"/>
  <c r="I9" i="2"/>
  <c r="I7" i="2"/>
  <c r="J34" i="2"/>
  <c r="J32" i="2"/>
  <c r="J30" i="2"/>
  <c r="J28" i="2"/>
  <c r="J26" i="2"/>
  <c r="J24" i="2"/>
  <c r="J22" i="2"/>
  <c r="J20" i="2"/>
  <c r="J13" i="2"/>
  <c r="J9" i="2"/>
  <c r="J7" i="2"/>
  <c r="G38" i="2"/>
  <c r="G33" i="2"/>
  <c r="G29" i="2"/>
  <c r="G25" i="2"/>
  <c r="G23" i="2"/>
  <c r="G21" i="2"/>
  <c r="G19" i="2"/>
  <c r="G12" i="2"/>
  <c r="G10" i="2"/>
  <c r="G8" i="2"/>
  <c r="G6" i="2"/>
  <c r="G45" i="2" l="1"/>
  <c r="I27" i="2"/>
  <c r="F38" i="2"/>
  <c r="F23" i="2"/>
  <c r="F21" i="2"/>
  <c r="F19" i="2"/>
  <c r="F12" i="2"/>
  <c r="F10" i="2"/>
  <c r="F8" i="2"/>
  <c r="F6" i="2"/>
  <c r="H6" i="2" s="1"/>
  <c r="I23" i="2" l="1"/>
  <c r="H23" i="2"/>
  <c r="J38" i="2"/>
  <c r="H38" i="2"/>
  <c r="I12" i="2"/>
  <c r="H12" i="2"/>
  <c r="J19" i="2"/>
  <c r="H19" i="2"/>
  <c r="I21" i="2"/>
  <c r="H21" i="2"/>
  <c r="J8" i="2"/>
  <c r="H8" i="2"/>
  <c r="I6" i="2"/>
  <c r="I38" i="2"/>
  <c r="I19" i="2"/>
  <c r="J23" i="2"/>
  <c r="J21" i="2"/>
  <c r="I8" i="2"/>
  <c r="J6" i="2"/>
  <c r="J12" i="2"/>
  <c r="I10" i="2"/>
  <c r="F33" i="2"/>
  <c r="H33" i="2" s="1"/>
  <c r="F29" i="2"/>
  <c r="H29" i="2" s="1"/>
  <c r="F25" i="2"/>
  <c r="H25" i="2" s="1"/>
  <c r="F45" i="2" l="1"/>
  <c r="J25" i="2"/>
  <c r="I25" i="2"/>
  <c r="I29" i="2"/>
  <c r="J29" i="2"/>
  <c r="J33" i="2"/>
  <c r="I33" i="2"/>
  <c r="I45" i="2" l="1"/>
  <c r="J45" i="2"/>
  <c r="E45" i="2" l="1"/>
  <c r="H45" i="2" s="1"/>
  <c r="H40" i="2"/>
</calcChain>
</file>

<file path=xl/sharedStrings.xml><?xml version="1.0" encoding="utf-8"?>
<sst xmlns="http://schemas.openxmlformats.org/spreadsheetml/2006/main" count="81" uniqueCount="65">
  <si>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</si>
  <si>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</si>
  <si>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</si>
  <si>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</si>
  <si>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</si>
  <si>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7.</t>
  </si>
  <si>
    <t>№    п/п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</si>
  <si>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</si>
  <si>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</si>
  <si>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</si>
  <si>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</si>
  <si>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</si>
  <si>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</si>
  <si>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</si>
  <si>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</si>
  <si>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</si>
  <si>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</si>
  <si>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Управление культуры администрации МО "Гиагинский район"</t>
  </si>
  <si>
    <t>Администрация МО "Гиагинский район"</t>
  </si>
  <si>
    <t>12.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</si>
  <si>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</si>
  <si>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</si>
  <si>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</si>
  <si>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Муниципальная программа МО "Гиагинский район" "Развитие экономики" на 2014-2018 годы</t>
  </si>
  <si>
    <t>13.</t>
  </si>
  <si>
    <t>Всего</t>
  </si>
  <si>
    <t>14.</t>
  </si>
  <si>
    <t>целевая статья</t>
  </si>
  <si>
    <t>Отклонение (+,-)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</si>
  <si>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</si>
  <si>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</si>
  <si>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</si>
  <si>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</si>
  <si>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</si>
  <si>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</si>
  <si>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</si>
  <si>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</si>
  <si>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</si>
  <si>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</si>
  <si>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</si>
  <si>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</si>
  <si>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</si>
  <si>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15.</t>
  </si>
  <si>
    <t>6С00000000</t>
  </si>
  <si>
    <t>6У00000000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</si>
  <si>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</si>
  <si>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Развитие культуры и искусства"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</si>
  <si>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</si>
  <si>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</si>
  <si>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"Развитие молодежной политики" </t>
  </si>
  <si>
    <t xml:space="preserve">Муниципальная программа МО "Развитие информатизации"  </t>
  </si>
  <si>
    <t xml:space="preserve">Муниципальная программа МО "Гиагинсикй район" "Улучшение демографической ситуации на территории муниципального образования" "Гиагинский район" </t>
  </si>
  <si>
    <t xml:space="preserve">Муниципальная программа МО "Гиагинский район" "Доступная среда" </t>
  </si>
  <si>
    <t xml:space="preserve">    исполнения к аналогичному периоду 2019 года %</t>
  </si>
  <si>
    <t xml:space="preserve"> исполнения к уточненному плану 2020 года %</t>
  </si>
  <si>
    <t xml:space="preserve">Муниципальная программа МО "Гиагинсикй район" "Социальная помощь ветеранам Великой Отечественной войны 1941-1945 годов" </t>
  </si>
  <si>
    <t xml:space="preserve">Муниципальная программа МО "Гиагинский район" "Развитие сельского хозяйства и комплексное развитие сельских территорий" </t>
  </si>
  <si>
    <t>Муниципальная программа МО "Гиагинский район" "Развитие физической культуры и спорта "</t>
  </si>
  <si>
    <t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"</t>
  </si>
  <si>
    <t>Муниципальная программа МО "Гиагинский район" "Обеспечение безопасности дорожного движения"</t>
  </si>
  <si>
    <t xml:space="preserve">Муниципальная программа МО "Гиагинский район" "Обеспечение доступным и комфортным жильем и коммунальными услугами" </t>
  </si>
  <si>
    <t>Исполнение муниципальных программ  муниципального образования «Гиагинский район» с распределением бюджетных ассигнований                                                               за 2020 год в сравнении за 2019 год</t>
  </si>
  <si>
    <t>Фактическое исполнение на 01.01.2020г. (тыс.руб.)</t>
  </si>
  <si>
    <t>Уточненный план на 01.01.2021г. (тыс.руб.)</t>
  </si>
  <si>
    <t>Фактическое исполнение на 01.01.2021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</si>
</sst>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 wrapText="1"/>
    </xf>
    <xf numFmtId="164" fontId="8" fillId="2" borderId="4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164" fontId="9" fillId="2" borderId="4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4" fontId="8" fillId="2" borderId="4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0" fillId="2" borderId="0" xfId="0" applyFill="1"/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zoomScaleNormal="100" workbookViewId="0">
      <selection activeCell="K47" sqref="K47"/>
    </sheetView>
  </sheetViews>
  <sheetFormatPr defaultRowHeight="15" x14ac:dyDescent="0.25"/>
  <cols>
    <col min="1" max="1" width="5.42578125" style="1" customWidth="1"/>
    <col min="2" max="2" width="56.85546875" style="1" customWidth="1"/>
    <col min="3" max="3" width="8.28515625" style="1" customWidth="1"/>
    <col min="4" max="4" width="13.85546875" style="1" customWidth="1"/>
    <col min="5" max="6" width="15.42578125" style="47" customWidth="1"/>
    <col min="7" max="7" width="15.42578125" style="1" customWidth="1"/>
    <col min="8" max="8" width="15.5703125" style="1" customWidth="1"/>
    <col min="9" max="9" width="14.140625" style="1" customWidth="1"/>
    <col min="10" max="10" width="13.7109375" style="1" customWidth="1"/>
    <col min="11" max="16384" width="9.140625" style="1"/>
  </cols>
  <sheetData>
    <row r="1" spans="1:10" ht="62.25" customHeight="1" x14ac:dyDescent="0.25">
      <c r="A1" s="2"/>
      <c r="B1" s="2"/>
      <c r="C1" s="53"/>
      <c r="D1" s="53"/>
      <c r="E1" s="53"/>
      <c r="F1" s="53"/>
      <c r="G1" s="53"/>
      <c r="H1" s="12"/>
      <c r="I1" s="12"/>
      <c r="J1" s="12"/>
    </row>
    <row r="2" spans="1:10" ht="45.75" customHeight="1" x14ac:dyDescent="0.25">
      <c r="A2" s="61" t="s">
        <v>61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21" customHeight="1" x14ac:dyDescent="0.25">
      <c r="A3" s="58"/>
      <c r="B3" s="58"/>
      <c r="C3" s="58"/>
      <c r="D3" s="58"/>
      <c r="E3" s="58"/>
      <c r="F3" s="58"/>
      <c r="G3" s="58"/>
      <c r="H3" s="13"/>
      <c r="I3" s="13"/>
      <c r="J3" s="13"/>
    </row>
    <row r="4" spans="1:10" ht="15.75" customHeight="1" x14ac:dyDescent="0.25">
      <c r="A4" s="59" t="s">
        <v>6</v>
      </c>
      <c r="B4" s="59" t="s">
        <v>0</v>
      </c>
      <c r="C4" s="59" t="s">
        <v>22</v>
      </c>
      <c r="D4" s="59" t="s">
        <v>27</v>
      </c>
      <c r="E4" s="66" t="s">
        <v>62</v>
      </c>
      <c r="F4" s="64" t="s">
        <v>63</v>
      </c>
      <c r="G4" s="62" t="s">
        <v>64</v>
      </c>
      <c r="H4" s="62" t="s">
        <v>53</v>
      </c>
      <c r="I4" s="62" t="s">
        <v>28</v>
      </c>
      <c r="J4" s="62" t="s">
        <v>54</v>
      </c>
    </row>
    <row r="5" spans="1:10" ht="78.75" customHeight="1" x14ac:dyDescent="0.25">
      <c r="A5" s="60"/>
      <c r="B5" s="60"/>
      <c r="C5" s="60"/>
      <c r="D5" s="60"/>
      <c r="E5" s="67"/>
      <c r="F5" s="65"/>
      <c r="G5" s="63"/>
      <c r="H5" s="63"/>
      <c r="I5" s="63"/>
      <c r="J5" s="63"/>
    </row>
    <row r="6" spans="1:10" ht="36.75" customHeight="1" x14ac:dyDescent="0.25">
      <c r="A6" s="9" t="s">
        <v>7</v>
      </c>
      <c r="B6" s="54" t="s">
        <v>45</v>
      </c>
      <c r="C6" s="55"/>
      <c r="D6" s="15" t="s">
        <v>29</v>
      </c>
      <c r="E6" s="31">
        <f>E7</f>
        <v>430573.3</v>
      </c>
      <c r="F6" s="31">
        <f>F7</f>
        <v>449047.24206000002</v>
      </c>
      <c r="G6" s="31">
        <f>G7</f>
        <v>444004.20582999999</v>
      </c>
      <c r="H6" s="31">
        <f t="shared" ref="H6:H34" si="0">E6/F6*100</f>
        <v>95.88596915209834</v>
      </c>
      <c r="I6" s="41">
        <f>SUM(G6-F6)</f>
        <v>-5043.036230000027</v>
      </c>
      <c r="J6" s="41">
        <f>SUM(G6/F6*100)</f>
        <v>98.876947510719546</v>
      </c>
    </row>
    <row r="7" spans="1:10" ht="35.25" customHeight="1" x14ac:dyDescent="0.25">
      <c r="A7" s="3"/>
      <c r="B7" s="16" t="s">
        <v>1</v>
      </c>
      <c r="C7" s="17">
        <v>905</v>
      </c>
      <c r="D7" s="18"/>
      <c r="E7" s="32">
        <v>430573.3</v>
      </c>
      <c r="F7" s="42">
        <v>449047.24206000002</v>
      </c>
      <c r="G7" s="32">
        <v>444004.20582999999</v>
      </c>
      <c r="H7" s="31">
        <f t="shared" si="0"/>
        <v>95.88596915209834</v>
      </c>
      <c r="I7" s="43">
        <f t="shared" ref="I7:I37" si="1">SUM(G7-F7)</f>
        <v>-5043.036230000027</v>
      </c>
      <c r="J7" s="43">
        <f>SUM(G7/F7*100)</f>
        <v>98.876947510719546</v>
      </c>
    </row>
    <row r="8" spans="1:10" ht="34.5" customHeight="1" x14ac:dyDescent="0.25">
      <c r="A8" s="9" t="s">
        <v>8</v>
      </c>
      <c r="B8" s="54" t="s">
        <v>46</v>
      </c>
      <c r="C8" s="55"/>
      <c r="D8" s="15" t="s">
        <v>38</v>
      </c>
      <c r="E8" s="33">
        <f>E9</f>
        <v>102113</v>
      </c>
      <c r="F8" s="33">
        <f>F9</f>
        <v>126715.6</v>
      </c>
      <c r="G8" s="33">
        <f>G9</f>
        <v>126070.86018</v>
      </c>
      <c r="H8" s="31">
        <f t="shared" si="0"/>
        <v>80.584395291503171</v>
      </c>
      <c r="I8" s="41">
        <f t="shared" si="1"/>
        <v>-644.73982000000251</v>
      </c>
      <c r="J8" s="41">
        <f t="shared" ref="J8:J15" si="2">SUM(G8/F8*100)</f>
        <v>99.491191439728027</v>
      </c>
    </row>
    <row r="9" spans="1:10" ht="31.5" x14ac:dyDescent="0.25">
      <c r="A9" s="3"/>
      <c r="B9" s="19" t="s">
        <v>2</v>
      </c>
      <c r="C9" s="17">
        <v>902</v>
      </c>
      <c r="D9" s="18"/>
      <c r="E9" s="32">
        <v>102113</v>
      </c>
      <c r="F9" s="42">
        <v>126715.6</v>
      </c>
      <c r="G9" s="32">
        <v>126070.86018</v>
      </c>
      <c r="H9" s="31">
        <f t="shared" si="0"/>
        <v>80.584395291503171</v>
      </c>
      <c r="I9" s="43">
        <f t="shared" si="1"/>
        <v>-644.73982000000251</v>
      </c>
      <c r="J9" s="43">
        <f t="shared" si="2"/>
        <v>99.491191439728027</v>
      </c>
    </row>
    <row r="10" spans="1:10" ht="45" hidden="1" customHeight="1" x14ac:dyDescent="0.25">
      <c r="A10" s="9" t="s">
        <v>9</v>
      </c>
      <c r="B10" s="54" t="s">
        <v>23</v>
      </c>
      <c r="C10" s="55"/>
      <c r="D10" s="15" t="s">
        <v>39</v>
      </c>
      <c r="E10" s="33">
        <f>E11</f>
        <v>0</v>
      </c>
      <c r="F10" s="33">
        <f>F11</f>
        <v>0</v>
      </c>
      <c r="G10" s="33">
        <f>G11</f>
        <v>0</v>
      </c>
      <c r="H10" s="31">
        <v>0</v>
      </c>
      <c r="I10" s="41">
        <f t="shared" si="1"/>
        <v>0</v>
      </c>
      <c r="J10" s="41">
        <v>0</v>
      </c>
    </row>
    <row r="11" spans="1:10" ht="15.75" hidden="1" x14ac:dyDescent="0.25">
      <c r="A11" s="3"/>
      <c r="B11" s="20" t="s">
        <v>3</v>
      </c>
      <c r="C11" s="17">
        <v>908</v>
      </c>
      <c r="D11" s="18"/>
      <c r="E11" s="34">
        <v>0</v>
      </c>
      <c r="F11" s="42">
        <v>0</v>
      </c>
      <c r="G11" s="32">
        <v>0</v>
      </c>
      <c r="H11" s="31">
        <v>0</v>
      </c>
      <c r="I11" s="43">
        <f t="shared" si="1"/>
        <v>0</v>
      </c>
      <c r="J11" s="43">
        <v>0</v>
      </c>
    </row>
    <row r="12" spans="1:10" ht="38.25" customHeight="1" x14ac:dyDescent="0.25">
      <c r="A12" s="10" t="s">
        <v>10</v>
      </c>
      <c r="B12" s="54" t="s">
        <v>47</v>
      </c>
      <c r="C12" s="55"/>
      <c r="D12" s="15" t="s">
        <v>40</v>
      </c>
      <c r="E12" s="33">
        <f>E13</f>
        <v>18362.7</v>
      </c>
      <c r="F12" s="33">
        <f>F13</f>
        <v>17264</v>
      </c>
      <c r="G12" s="33">
        <f>G13</f>
        <v>17249.981919999998</v>
      </c>
      <c r="H12" s="31">
        <f t="shared" si="0"/>
        <v>106.36411028730306</v>
      </c>
      <c r="I12" s="41">
        <f t="shared" si="1"/>
        <v>-14.018080000001646</v>
      </c>
      <c r="J12" s="41">
        <f t="shared" si="2"/>
        <v>99.918801668211302</v>
      </c>
    </row>
    <row r="13" spans="1:10" ht="31.5" x14ac:dyDescent="0.25">
      <c r="A13" s="3"/>
      <c r="B13" s="20" t="s">
        <v>4</v>
      </c>
      <c r="C13" s="17">
        <v>903</v>
      </c>
      <c r="D13" s="18"/>
      <c r="E13" s="32">
        <v>18362.7</v>
      </c>
      <c r="F13" s="42">
        <v>17264</v>
      </c>
      <c r="G13" s="32">
        <v>17249.981919999998</v>
      </c>
      <c r="H13" s="31">
        <f t="shared" si="0"/>
        <v>106.36411028730306</v>
      </c>
      <c r="I13" s="43">
        <f t="shared" si="1"/>
        <v>-14.018080000001646</v>
      </c>
      <c r="J13" s="43">
        <f t="shared" si="2"/>
        <v>99.918801668211302</v>
      </c>
    </row>
    <row r="14" spans="1:10" ht="60.75" customHeight="1" x14ac:dyDescent="0.25">
      <c r="A14" s="9" t="s">
        <v>11</v>
      </c>
      <c r="B14" s="56" t="s">
        <v>48</v>
      </c>
      <c r="C14" s="57"/>
      <c r="D14" s="15" t="s">
        <v>41</v>
      </c>
      <c r="E14" s="35">
        <f>E15+E16+E18+E17</f>
        <v>1349.1000000000001</v>
      </c>
      <c r="F14" s="35">
        <f>F15+F16+F18+F17</f>
        <v>902.6</v>
      </c>
      <c r="G14" s="35">
        <f>G15+G16+G18+G17</f>
        <v>901.71687999999995</v>
      </c>
      <c r="H14" s="31">
        <f t="shared" si="0"/>
        <v>149.46820296920009</v>
      </c>
      <c r="I14" s="41">
        <f>SUM(G14-F14)</f>
        <v>-0.88312000000007629</v>
      </c>
      <c r="J14" s="41">
        <f>SUM(G14/F14*100)</f>
        <v>99.902158209616658</v>
      </c>
    </row>
    <row r="15" spans="1:10" ht="15.75" x14ac:dyDescent="0.25">
      <c r="A15" s="3"/>
      <c r="B15" s="16" t="s">
        <v>3</v>
      </c>
      <c r="C15" s="17">
        <v>908</v>
      </c>
      <c r="D15" s="18"/>
      <c r="E15" s="32">
        <v>22</v>
      </c>
      <c r="F15" s="42">
        <v>187.1</v>
      </c>
      <c r="G15" s="32">
        <v>187.1</v>
      </c>
      <c r="H15" s="31">
        <f t="shared" si="0"/>
        <v>11.758417958311064</v>
      </c>
      <c r="I15" s="43">
        <f t="shared" si="1"/>
        <v>0</v>
      </c>
      <c r="J15" s="43">
        <f t="shared" si="2"/>
        <v>100</v>
      </c>
    </row>
    <row r="16" spans="1:10" ht="30.75" customHeight="1" x14ac:dyDescent="0.25">
      <c r="A16" s="3"/>
      <c r="B16" s="16" t="s">
        <v>2</v>
      </c>
      <c r="C16" s="17">
        <v>902</v>
      </c>
      <c r="D16" s="18"/>
      <c r="E16" s="32">
        <v>154.69999999999999</v>
      </c>
      <c r="F16" s="42">
        <v>415.9</v>
      </c>
      <c r="G16" s="32">
        <v>415.89988</v>
      </c>
      <c r="H16" s="31">
        <f t="shared" si="0"/>
        <v>37.196441452272175</v>
      </c>
      <c r="I16" s="43">
        <f t="shared" si="1"/>
        <v>-1.1999999998124622E-4</v>
      </c>
      <c r="J16" s="43">
        <f t="shared" ref="J16:J38" si="3">SUM(G16/F16*100)</f>
        <v>99.999971146910312</v>
      </c>
    </row>
    <row r="17" spans="1:10" ht="18.75" hidden="1" customHeight="1" x14ac:dyDescent="0.25">
      <c r="A17" s="3"/>
      <c r="B17" s="20" t="s">
        <v>4</v>
      </c>
      <c r="C17" s="17">
        <v>903</v>
      </c>
      <c r="D17" s="18"/>
      <c r="E17" s="32">
        <v>0</v>
      </c>
      <c r="F17" s="42">
        <v>0</v>
      </c>
      <c r="G17" s="32">
        <v>0</v>
      </c>
      <c r="H17" s="31" t="e">
        <f t="shared" si="0"/>
        <v>#DIV/0!</v>
      </c>
      <c r="I17" s="43">
        <f t="shared" ref="I17" si="4">SUM(G17-F17)</f>
        <v>0</v>
      </c>
      <c r="J17" s="43" t="e">
        <f t="shared" si="3"/>
        <v>#DIV/0!</v>
      </c>
    </row>
    <row r="18" spans="1:10" ht="31.5" x14ac:dyDescent="0.25">
      <c r="A18" s="3"/>
      <c r="B18" s="16" t="s">
        <v>1</v>
      </c>
      <c r="C18" s="17">
        <v>905</v>
      </c>
      <c r="D18" s="18"/>
      <c r="E18" s="32">
        <v>1172.4000000000001</v>
      </c>
      <c r="F18" s="42">
        <v>299.60000000000002</v>
      </c>
      <c r="G18" s="32">
        <v>298.71699999999998</v>
      </c>
      <c r="H18" s="31">
        <f t="shared" si="0"/>
        <v>391.32176234979971</v>
      </c>
      <c r="I18" s="43">
        <f t="shared" si="1"/>
        <v>-0.8830000000000382</v>
      </c>
      <c r="J18" s="43">
        <f t="shared" si="3"/>
        <v>99.705273698264335</v>
      </c>
    </row>
    <row r="19" spans="1:10" ht="41.25" customHeight="1" x14ac:dyDescent="0.25">
      <c r="A19" s="10" t="s">
        <v>12</v>
      </c>
      <c r="B19" s="54" t="s">
        <v>49</v>
      </c>
      <c r="C19" s="55"/>
      <c r="D19" s="15" t="s">
        <v>30</v>
      </c>
      <c r="E19" s="33">
        <f>E20</f>
        <v>98.5</v>
      </c>
      <c r="F19" s="33">
        <f>F20</f>
        <v>89.5</v>
      </c>
      <c r="G19" s="33">
        <f>G20</f>
        <v>83.677999999999997</v>
      </c>
      <c r="H19" s="31">
        <f t="shared" si="0"/>
        <v>110.05586592178771</v>
      </c>
      <c r="I19" s="41">
        <f t="shared" si="1"/>
        <v>-5.8220000000000027</v>
      </c>
      <c r="J19" s="41">
        <f t="shared" si="3"/>
        <v>93.4949720670391</v>
      </c>
    </row>
    <row r="20" spans="1:10" ht="15.75" x14ac:dyDescent="0.25">
      <c r="A20" s="11"/>
      <c r="B20" s="16" t="s">
        <v>3</v>
      </c>
      <c r="C20" s="17">
        <v>908</v>
      </c>
      <c r="D20" s="18"/>
      <c r="E20" s="32">
        <v>98.5</v>
      </c>
      <c r="F20" s="42">
        <v>89.5</v>
      </c>
      <c r="G20" s="32">
        <v>83.677999999999997</v>
      </c>
      <c r="H20" s="31">
        <f t="shared" si="0"/>
        <v>110.05586592178771</v>
      </c>
      <c r="I20" s="43">
        <f t="shared" si="1"/>
        <v>-5.8220000000000027</v>
      </c>
      <c r="J20" s="43">
        <f t="shared" si="3"/>
        <v>93.4949720670391</v>
      </c>
    </row>
    <row r="21" spans="1:10" ht="51" customHeight="1" x14ac:dyDescent="0.25">
      <c r="A21" s="10" t="s">
        <v>5</v>
      </c>
      <c r="B21" s="54" t="s">
        <v>57</v>
      </c>
      <c r="C21" s="55"/>
      <c r="D21" s="15" t="s">
        <v>31</v>
      </c>
      <c r="E21" s="33">
        <f>E22</f>
        <v>66300.100000000006</v>
      </c>
      <c r="F21" s="33">
        <f>F22</f>
        <v>58025.09</v>
      </c>
      <c r="G21" s="33">
        <f>G22</f>
        <v>57950.69</v>
      </c>
      <c r="H21" s="31">
        <f t="shared" si="0"/>
        <v>114.26108947008959</v>
      </c>
      <c r="I21" s="41">
        <f t="shared" si="1"/>
        <v>-74.399999999994179</v>
      </c>
      <c r="J21" s="41">
        <f t="shared" si="3"/>
        <v>99.871779604305672</v>
      </c>
    </row>
    <row r="22" spans="1:10" ht="15.75" x14ac:dyDescent="0.25">
      <c r="A22" s="3"/>
      <c r="B22" s="16" t="s">
        <v>3</v>
      </c>
      <c r="C22" s="17">
        <v>908</v>
      </c>
      <c r="D22" s="18"/>
      <c r="E22" s="36">
        <v>66300.100000000006</v>
      </c>
      <c r="F22" s="42">
        <v>58025.09</v>
      </c>
      <c r="G22" s="36">
        <v>57950.69</v>
      </c>
      <c r="H22" s="31">
        <f t="shared" si="0"/>
        <v>114.26108947008959</v>
      </c>
      <c r="I22" s="43">
        <f t="shared" si="1"/>
        <v>-74.399999999994179</v>
      </c>
      <c r="J22" s="43">
        <f t="shared" si="3"/>
        <v>99.871779604305672</v>
      </c>
    </row>
    <row r="23" spans="1:10" ht="61.5" customHeight="1" x14ac:dyDescent="0.25">
      <c r="A23" s="10" t="s">
        <v>13</v>
      </c>
      <c r="B23" s="50" t="s">
        <v>56</v>
      </c>
      <c r="C23" s="51"/>
      <c r="D23" s="21" t="s">
        <v>32</v>
      </c>
      <c r="E23" s="33">
        <f>E24</f>
        <v>11520.8</v>
      </c>
      <c r="F23" s="33">
        <f>F24</f>
        <v>33553.83</v>
      </c>
      <c r="G23" s="33">
        <f>G24</f>
        <v>33552.894999999997</v>
      </c>
      <c r="H23" s="31">
        <f t="shared" si="0"/>
        <v>34.335275585529281</v>
      </c>
      <c r="I23" s="41">
        <f t="shared" si="1"/>
        <v>-0.93500000000494765</v>
      </c>
      <c r="J23" s="41">
        <f t="shared" si="3"/>
        <v>99.997213432862935</v>
      </c>
    </row>
    <row r="24" spans="1:10" ht="15.75" x14ac:dyDescent="0.25">
      <c r="A24" s="11"/>
      <c r="B24" s="16" t="s">
        <v>3</v>
      </c>
      <c r="C24" s="22">
        <v>908</v>
      </c>
      <c r="D24" s="23"/>
      <c r="E24" s="37">
        <v>11520.8</v>
      </c>
      <c r="F24" s="42">
        <v>33553.83</v>
      </c>
      <c r="G24" s="32">
        <v>33552.894999999997</v>
      </c>
      <c r="H24" s="31">
        <f t="shared" si="0"/>
        <v>34.335275585529281</v>
      </c>
      <c r="I24" s="43">
        <f t="shared" si="1"/>
        <v>-0.93500000000494765</v>
      </c>
      <c r="J24" s="43">
        <f t="shared" si="3"/>
        <v>99.997213432862935</v>
      </c>
    </row>
    <row r="25" spans="1:10" ht="106.5" customHeight="1" x14ac:dyDescent="0.25">
      <c r="A25" s="10" t="s">
        <v>14</v>
      </c>
      <c r="B25" s="54" t="s">
        <v>58</v>
      </c>
      <c r="C25" s="55"/>
      <c r="D25" s="21" t="s">
        <v>33</v>
      </c>
      <c r="E25" s="33">
        <f t="shared" ref="E25:G25" si="5">E26</f>
        <v>2093.4</v>
      </c>
      <c r="F25" s="33">
        <f t="shared" si="5"/>
        <v>2523.4760000000001</v>
      </c>
      <c r="G25" s="33">
        <f t="shared" si="5"/>
        <v>2509.2214800000002</v>
      </c>
      <c r="H25" s="31">
        <f t="shared" si="0"/>
        <v>82.957000581737248</v>
      </c>
      <c r="I25" s="41">
        <f t="shared" si="1"/>
        <v>-14.254519999999957</v>
      </c>
      <c r="J25" s="41">
        <f t="shared" si="3"/>
        <v>99.435123615203793</v>
      </c>
    </row>
    <row r="26" spans="1:10" ht="15.75" x14ac:dyDescent="0.25">
      <c r="A26" s="10"/>
      <c r="B26" s="24" t="s">
        <v>3</v>
      </c>
      <c r="C26" s="25">
        <v>908</v>
      </c>
      <c r="D26" s="23"/>
      <c r="E26" s="32">
        <v>2093.4</v>
      </c>
      <c r="F26" s="42">
        <v>2523.4760000000001</v>
      </c>
      <c r="G26" s="32">
        <v>2509.2214800000002</v>
      </c>
      <c r="H26" s="31">
        <f t="shared" si="0"/>
        <v>82.957000581737248</v>
      </c>
      <c r="I26" s="43">
        <f t="shared" si="1"/>
        <v>-14.254519999999957</v>
      </c>
      <c r="J26" s="43">
        <f t="shared" si="3"/>
        <v>99.435123615203793</v>
      </c>
    </row>
    <row r="27" spans="1:10" ht="55.5" customHeight="1" x14ac:dyDescent="0.25">
      <c r="A27" s="10" t="s">
        <v>15</v>
      </c>
      <c r="B27" s="54" t="s">
        <v>59</v>
      </c>
      <c r="C27" s="55"/>
      <c r="D27" s="21" t="s">
        <v>34</v>
      </c>
      <c r="E27" s="33">
        <f>E28</f>
        <v>100</v>
      </c>
      <c r="F27" s="33">
        <f>F28</f>
        <v>100</v>
      </c>
      <c r="G27" s="33">
        <f>SUM(G28)</f>
        <v>99.988579999999999</v>
      </c>
      <c r="H27" s="31">
        <f t="shared" si="0"/>
        <v>100</v>
      </c>
      <c r="I27" s="41">
        <f t="shared" si="1"/>
        <v>-1.1420000000001096E-2</v>
      </c>
      <c r="J27" s="41">
        <f t="shared" si="3"/>
        <v>99.988579999999999</v>
      </c>
    </row>
    <row r="28" spans="1:10" ht="31.5" x14ac:dyDescent="0.25">
      <c r="A28" s="11"/>
      <c r="B28" s="16" t="s">
        <v>1</v>
      </c>
      <c r="C28" s="22">
        <v>905</v>
      </c>
      <c r="D28" s="23"/>
      <c r="E28" s="37">
        <v>100</v>
      </c>
      <c r="F28" s="42">
        <v>100</v>
      </c>
      <c r="G28" s="32">
        <v>99.988579999999999</v>
      </c>
      <c r="H28" s="31">
        <f t="shared" si="0"/>
        <v>100</v>
      </c>
      <c r="I28" s="43">
        <f t="shared" si="1"/>
        <v>-1.1420000000001096E-2</v>
      </c>
      <c r="J28" s="43">
        <f t="shared" si="3"/>
        <v>99.988579999999999</v>
      </c>
    </row>
    <row r="29" spans="1:10" ht="35.25" customHeight="1" x14ac:dyDescent="0.25">
      <c r="A29" s="9" t="s">
        <v>16</v>
      </c>
      <c r="B29" s="54" t="s">
        <v>52</v>
      </c>
      <c r="C29" s="55"/>
      <c r="D29" s="21" t="s">
        <v>35</v>
      </c>
      <c r="E29" s="33">
        <f>E30+E31+E32</f>
        <v>800.3</v>
      </c>
      <c r="F29" s="33">
        <f>F30+F31+F32</f>
        <v>18.100000000000001</v>
      </c>
      <c r="G29" s="33">
        <f>G30+G31+G32</f>
        <v>18.100000000000001</v>
      </c>
      <c r="H29" s="31">
        <f t="shared" si="0"/>
        <v>4421.5469613259665</v>
      </c>
      <c r="I29" s="41">
        <f t="shared" si="1"/>
        <v>0</v>
      </c>
      <c r="J29" s="41">
        <f t="shared" si="3"/>
        <v>100</v>
      </c>
    </row>
    <row r="30" spans="1:10" ht="29.25" customHeight="1" x14ac:dyDescent="0.25">
      <c r="A30" s="11"/>
      <c r="B30" s="16" t="s">
        <v>17</v>
      </c>
      <c r="C30" s="22">
        <v>902</v>
      </c>
      <c r="D30" s="23"/>
      <c r="E30" s="37">
        <v>10</v>
      </c>
      <c r="F30" s="42">
        <v>10</v>
      </c>
      <c r="G30" s="32">
        <v>10</v>
      </c>
      <c r="H30" s="31">
        <f t="shared" si="0"/>
        <v>100</v>
      </c>
      <c r="I30" s="43">
        <f t="shared" si="1"/>
        <v>0</v>
      </c>
      <c r="J30" s="43">
        <f t="shared" si="3"/>
        <v>100</v>
      </c>
    </row>
    <row r="31" spans="1:10" ht="30.75" customHeight="1" x14ac:dyDescent="0.25">
      <c r="A31" s="11"/>
      <c r="B31" s="16" t="s">
        <v>1</v>
      </c>
      <c r="C31" s="22">
        <v>905</v>
      </c>
      <c r="D31" s="23"/>
      <c r="E31" s="37">
        <v>790.3</v>
      </c>
      <c r="F31" s="42">
        <v>8.1</v>
      </c>
      <c r="G31" s="32">
        <v>8.1</v>
      </c>
      <c r="H31" s="31">
        <f t="shared" si="0"/>
        <v>9756.7901234567908</v>
      </c>
      <c r="I31" s="43">
        <f t="shared" si="1"/>
        <v>0</v>
      </c>
      <c r="J31" s="43">
        <f t="shared" si="3"/>
        <v>100</v>
      </c>
    </row>
    <row r="32" spans="1:10" ht="15.75" hidden="1" x14ac:dyDescent="0.25">
      <c r="A32" s="3"/>
      <c r="B32" s="16" t="s">
        <v>18</v>
      </c>
      <c r="C32" s="17">
        <v>908</v>
      </c>
      <c r="D32" s="23"/>
      <c r="E32" s="37">
        <v>0</v>
      </c>
      <c r="F32" s="42">
        <v>0</v>
      </c>
      <c r="G32" s="32">
        <v>0</v>
      </c>
      <c r="H32" s="31" t="e">
        <f t="shared" si="0"/>
        <v>#DIV/0!</v>
      </c>
      <c r="I32" s="43">
        <f t="shared" si="1"/>
        <v>0</v>
      </c>
      <c r="J32" s="43" t="e">
        <f t="shared" si="3"/>
        <v>#DIV/0!</v>
      </c>
    </row>
    <row r="33" spans="1:10" ht="19.5" customHeight="1" x14ac:dyDescent="0.25">
      <c r="A33" s="10" t="s">
        <v>19</v>
      </c>
      <c r="B33" s="54" t="s">
        <v>50</v>
      </c>
      <c r="C33" s="55"/>
      <c r="D33" s="21" t="s">
        <v>36</v>
      </c>
      <c r="E33" s="33">
        <f>E34+E35+E36+E37</f>
        <v>915</v>
      </c>
      <c r="F33" s="33">
        <f>F34+F35+F36+F37</f>
        <v>1150</v>
      </c>
      <c r="G33" s="33">
        <f>G34+G35+G36+G37</f>
        <v>1142.7249999999999</v>
      </c>
      <c r="H33" s="31">
        <f t="shared" si="0"/>
        <v>79.565217391304344</v>
      </c>
      <c r="I33" s="41">
        <f t="shared" si="1"/>
        <v>-7.2750000000000909</v>
      </c>
      <c r="J33" s="41">
        <f t="shared" si="3"/>
        <v>99.367391304347819</v>
      </c>
    </row>
    <row r="34" spans="1:10" ht="14.25" customHeight="1" x14ac:dyDescent="0.25">
      <c r="A34" s="10"/>
      <c r="B34" s="16" t="s">
        <v>18</v>
      </c>
      <c r="C34" s="17">
        <v>908</v>
      </c>
      <c r="D34" s="23"/>
      <c r="E34" s="32">
        <v>915</v>
      </c>
      <c r="F34" s="42">
        <v>1150</v>
      </c>
      <c r="G34" s="32">
        <v>1142.7249999999999</v>
      </c>
      <c r="H34" s="31">
        <f t="shared" si="0"/>
        <v>79.565217391304344</v>
      </c>
      <c r="I34" s="43">
        <f t="shared" si="1"/>
        <v>-7.2750000000000909</v>
      </c>
      <c r="J34" s="43">
        <f t="shared" si="3"/>
        <v>99.367391304347819</v>
      </c>
    </row>
    <row r="35" spans="1:10" ht="31.5" hidden="1" x14ac:dyDescent="0.25">
      <c r="A35" s="10"/>
      <c r="B35" s="16" t="s">
        <v>20</v>
      </c>
      <c r="C35" s="17">
        <v>902</v>
      </c>
      <c r="D35" s="18"/>
      <c r="E35" s="34">
        <v>0</v>
      </c>
      <c r="F35" s="42">
        <v>0</v>
      </c>
      <c r="G35" s="32">
        <v>0</v>
      </c>
      <c r="H35" s="31">
        <v>0</v>
      </c>
      <c r="I35" s="43">
        <f t="shared" si="1"/>
        <v>0</v>
      </c>
      <c r="J35" s="43">
        <v>0</v>
      </c>
    </row>
    <row r="36" spans="1:10" ht="31.5" hidden="1" x14ac:dyDescent="0.25">
      <c r="A36" s="10"/>
      <c r="B36" s="16" t="s">
        <v>21</v>
      </c>
      <c r="C36" s="17">
        <v>910</v>
      </c>
      <c r="D36" s="18"/>
      <c r="E36" s="34">
        <v>0</v>
      </c>
      <c r="F36" s="42">
        <v>0</v>
      </c>
      <c r="G36" s="32">
        <v>0</v>
      </c>
      <c r="H36" s="31">
        <v>0</v>
      </c>
      <c r="I36" s="43">
        <f t="shared" si="1"/>
        <v>0</v>
      </c>
      <c r="J36" s="43">
        <v>0</v>
      </c>
    </row>
    <row r="37" spans="1:10" ht="31.5" hidden="1" x14ac:dyDescent="0.25">
      <c r="A37" s="4"/>
      <c r="B37" s="16" t="s">
        <v>1</v>
      </c>
      <c r="C37" s="22">
        <v>905</v>
      </c>
      <c r="D37" s="23"/>
      <c r="E37" s="37">
        <v>0</v>
      </c>
      <c r="F37" s="42">
        <v>0</v>
      </c>
      <c r="G37" s="32">
        <v>0</v>
      </c>
      <c r="H37" s="31">
        <v>0</v>
      </c>
      <c r="I37" s="43">
        <f t="shared" si="1"/>
        <v>0</v>
      </c>
      <c r="J37" s="43">
        <v>0</v>
      </c>
    </row>
    <row r="38" spans="1:10" ht="52.5" customHeight="1" x14ac:dyDescent="0.25">
      <c r="A38" s="4" t="s">
        <v>24</v>
      </c>
      <c r="B38" s="52" t="s">
        <v>60</v>
      </c>
      <c r="C38" s="29"/>
      <c r="D38" s="21" t="s">
        <v>37</v>
      </c>
      <c r="E38" s="38">
        <f>E39</f>
        <v>14883.6</v>
      </c>
      <c r="F38" s="38">
        <f>F39</f>
        <v>10948.069100000001</v>
      </c>
      <c r="G38" s="38">
        <f>G39</f>
        <v>10948.069100000001</v>
      </c>
      <c r="H38" s="31">
        <f t="shared" ref="H38:H45" si="6">E38/F38*100</f>
        <v>135.94726032556736</v>
      </c>
      <c r="I38" s="41">
        <f>SUM(G38-F38)</f>
        <v>0</v>
      </c>
      <c r="J38" s="41">
        <f t="shared" si="3"/>
        <v>100</v>
      </c>
    </row>
    <row r="39" spans="1:10" ht="15.75" x14ac:dyDescent="0.25">
      <c r="A39" s="4"/>
      <c r="B39" s="16" t="s">
        <v>3</v>
      </c>
      <c r="C39" s="22">
        <v>908</v>
      </c>
      <c r="D39" s="23"/>
      <c r="E39" s="37">
        <v>14883.6</v>
      </c>
      <c r="F39" s="34">
        <v>10948.069100000001</v>
      </c>
      <c r="G39" s="40">
        <v>10948.069100000001</v>
      </c>
      <c r="H39" s="31">
        <f t="shared" si="6"/>
        <v>135.94726032556736</v>
      </c>
      <c r="I39" s="41">
        <f t="shared" ref="I39:I43" si="7">SUM(G39-F39)</f>
        <v>0</v>
      </c>
      <c r="J39" s="41">
        <f t="shared" ref="J39:J43" si="8">SUM(G39/F39*100)</f>
        <v>100</v>
      </c>
    </row>
    <row r="40" spans="1:10" ht="65.25" customHeight="1" x14ac:dyDescent="0.25">
      <c r="A40" s="4" t="s">
        <v>26</v>
      </c>
      <c r="B40" s="48" t="s">
        <v>51</v>
      </c>
      <c r="C40" s="49"/>
      <c r="D40" s="21" t="s">
        <v>44</v>
      </c>
      <c r="E40" s="39">
        <f>E41+E42</f>
        <v>39.9</v>
      </c>
      <c r="F40" s="44">
        <f>F42+F41</f>
        <v>192.25</v>
      </c>
      <c r="G40" s="44">
        <f>G42+G41</f>
        <v>186.5</v>
      </c>
      <c r="H40" s="31">
        <f t="shared" si="6"/>
        <v>20.754226267880362</v>
      </c>
      <c r="I40" s="41">
        <f t="shared" si="7"/>
        <v>-5.75</v>
      </c>
      <c r="J40" s="41">
        <f t="shared" si="8"/>
        <v>97.009102730819237</v>
      </c>
    </row>
    <row r="41" spans="1:10" ht="30" customHeight="1" x14ac:dyDescent="0.25">
      <c r="A41" s="4"/>
      <c r="B41" s="16" t="s">
        <v>1</v>
      </c>
      <c r="C41" s="22">
        <v>905</v>
      </c>
      <c r="D41" s="23"/>
      <c r="E41" s="37">
        <v>0</v>
      </c>
      <c r="F41" s="42">
        <v>5</v>
      </c>
      <c r="G41" s="32">
        <v>0</v>
      </c>
      <c r="H41" s="31">
        <f t="shared" si="6"/>
        <v>0</v>
      </c>
      <c r="I41" s="43">
        <f t="shared" ref="I41" si="9">SUM(G41-F41)</f>
        <v>-5</v>
      </c>
      <c r="J41" s="43">
        <f t="shared" ref="J41" si="10">SUM(G41/F41*100)</f>
        <v>0</v>
      </c>
    </row>
    <row r="42" spans="1:10" ht="31.5" customHeight="1" x14ac:dyDescent="0.25">
      <c r="A42" s="4"/>
      <c r="B42" s="16" t="s">
        <v>3</v>
      </c>
      <c r="C42" s="22">
        <v>908</v>
      </c>
      <c r="D42" s="23"/>
      <c r="E42" s="40">
        <v>39.9</v>
      </c>
      <c r="F42" s="34">
        <v>187.25</v>
      </c>
      <c r="G42" s="40">
        <v>186.5</v>
      </c>
      <c r="H42" s="31">
        <f t="shared" si="6"/>
        <v>21.308411214953271</v>
      </c>
      <c r="I42" s="41">
        <f t="shared" si="7"/>
        <v>-0.75</v>
      </c>
      <c r="J42" s="41">
        <f t="shared" si="8"/>
        <v>99.599465954606131</v>
      </c>
    </row>
    <row r="43" spans="1:10" ht="52.5" customHeight="1" x14ac:dyDescent="0.25">
      <c r="A43" s="4" t="s">
        <v>42</v>
      </c>
      <c r="B43" s="48" t="s">
        <v>55</v>
      </c>
      <c r="C43" s="49"/>
      <c r="D43" s="21" t="s">
        <v>43</v>
      </c>
      <c r="E43" s="39">
        <f>E44</f>
        <v>44.5</v>
      </c>
      <c r="F43" s="44">
        <f>F44</f>
        <v>50</v>
      </c>
      <c r="G43" s="44">
        <f>G44</f>
        <v>50</v>
      </c>
      <c r="H43" s="31">
        <f t="shared" si="6"/>
        <v>89</v>
      </c>
      <c r="I43" s="41">
        <f t="shared" si="7"/>
        <v>0</v>
      </c>
      <c r="J43" s="41">
        <f t="shared" si="8"/>
        <v>100</v>
      </c>
    </row>
    <row r="44" spans="1:10" ht="22.5" customHeight="1" x14ac:dyDescent="0.25">
      <c r="A44" s="4"/>
      <c r="B44" s="16" t="s">
        <v>3</v>
      </c>
      <c r="C44" s="22">
        <v>908</v>
      </c>
      <c r="D44" s="23"/>
      <c r="E44" s="37">
        <v>44.5</v>
      </c>
      <c r="F44" s="34">
        <v>50</v>
      </c>
      <c r="G44" s="40">
        <v>50</v>
      </c>
      <c r="H44" s="31">
        <f t="shared" si="6"/>
        <v>89</v>
      </c>
      <c r="I44" s="41">
        <f t="shared" ref="I44" si="11">SUM(G44-F44)</f>
        <v>0</v>
      </c>
      <c r="J44" s="41">
        <f t="shared" ref="J44" si="12">SUM(G44/F44*100)</f>
        <v>100</v>
      </c>
    </row>
    <row r="45" spans="1:10" ht="28.5" customHeight="1" x14ac:dyDescent="0.25">
      <c r="A45" s="10"/>
      <c r="B45" s="26" t="s">
        <v>25</v>
      </c>
      <c r="C45" s="27"/>
      <c r="D45" s="28"/>
      <c r="E45" s="31">
        <f>E39+E33+E29+E27+E25+E24+E22+E20+E14+E13+E11+E9+E7+E40+E43</f>
        <v>649194.20000000007</v>
      </c>
      <c r="F45" s="31">
        <f>F39+F33+F29+F27+F25+F24+F22+F20+F14+F13+F11+F9+F7+F40+F43</f>
        <v>700579.75716000004</v>
      </c>
      <c r="G45" s="31">
        <f>G39+G33+G29+G27+G25+G24+G22+G20+G14+G13+G11+G9+G7+G40+G44</f>
        <v>694768.63196999999</v>
      </c>
      <c r="H45" s="31">
        <f t="shared" si="6"/>
        <v>92.665280914152305</v>
      </c>
      <c r="I45" s="41">
        <f>SUM(G45-F45)</f>
        <v>-5811.1251900000498</v>
      </c>
      <c r="J45" s="41">
        <f>SUM(G45/F45*100)</f>
        <v>99.170526249065901</v>
      </c>
    </row>
    <row r="46" spans="1:10" ht="15.75" x14ac:dyDescent="0.25">
      <c r="A46" s="30"/>
      <c r="B46" s="7"/>
      <c r="C46" s="6"/>
      <c r="D46" s="6"/>
      <c r="E46" s="45"/>
      <c r="F46" s="45"/>
    </row>
    <row r="47" spans="1:10" ht="15.75" x14ac:dyDescent="0.25">
      <c r="A47" s="6"/>
      <c r="B47" s="14"/>
      <c r="C47" s="5"/>
      <c r="D47" s="5"/>
      <c r="E47" s="46"/>
      <c r="F47" s="46"/>
      <c r="G47" s="8"/>
      <c r="H47" s="8"/>
      <c r="I47" s="8"/>
      <c r="J47" s="8"/>
    </row>
    <row r="48" spans="1:10" ht="29.25" customHeight="1" x14ac:dyDescent="0.25">
      <c r="A48" s="6"/>
    </row>
    <row r="49" spans="1:1" ht="48.75" customHeight="1" x14ac:dyDescent="0.25">
      <c r="A49" s="14"/>
    </row>
    <row r="50" spans="1:1" ht="116.25" customHeight="1" x14ac:dyDescent="0.25"/>
  </sheetData>
  <mergeCells count="24">
    <mergeCell ref="B29:C29"/>
    <mergeCell ref="B33:C33"/>
    <mergeCell ref="G4:G5"/>
    <mergeCell ref="I4:I5"/>
    <mergeCell ref="J4:J5"/>
    <mergeCell ref="F4:F5"/>
    <mergeCell ref="D4:D5"/>
    <mergeCell ref="B25:C25"/>
    <mergeCell ref="B27:C27"/>
    <mergeCell ref="H4:H5"/>
    <mergeCell ref="E4:E5"/>
    <mergeCell ref="C1:G1"/>
    <mergeCell ref="B21:C21"/>
    <mergeCell ref="B6:C6"/>
    <mergeCell ref="B8:C8"/>
    <mergeCell ref="B10:C10"/>
    <mergeCell ref="B12:C12"/>
    <mergeCell ref="B14:C14"/>
    <mergeCell ref="B19:C19"/>
    <mergeCell ref="A3:G3"/>
    <mergeCell ref="A4:A5"/>
    <mergeCell ref="B4:B5"/>
    <mergeCell ref="C4:C5"/>
    <mergeCell ref="A2:J2"/>
  </mergeCells>
  <pageMargins left="0.11811023622047245" right="0.11811023622047245" top="0.35433070866141736" bottom="0.35433070866141736" header="0.31496062992125984" footer="0.31496062992125984"/>
  <pageSetup paperSize="9" scale="57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user3</cp:lastModifiedBy>
  <cp:lastPrinted>2019-04-11T13:45:54Z</cp:lastPrinted>
  <dcterms:created xsi:type="dcterms:W3CDTF">2013-11-12T13:28:52Z</dcterms:created>
  <dcterms:modified xsi:type="dcterms:W3CDTF">2021-01-19T13:12:08Z</dcterms:modified>
</cp:coreProperties>
</file>