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22995" windowHeight="9735"/>
  </bookViews>
  <sheets>
    <sheet name="Лист1" sheetId="2" r:id="rId1"/>
    <sheet name="Лист3" sheetId="3" r:id="rId2"/>
  </sheets>
  <definedNames>
    <definedName name="_xlnm.Print_Area" localSheetId="0">Лист1!$A$1:$J$48</definedName>
  </definedNames>
  <calcPr calcId="145621"/>
</workbook>
</file>

<file path=xl/calcChain.xml><?xml version="1.0" encoding="utf-8"?>
<calcChain xmlns="http://schemas.openxmlformats.org/spreadsheetml/2006/main">
  <c r="H43" i="2" l="1"/>
  <c r="H42" i="2"/>
  <c r="H41" i="2"/>
  <c r="H38" i="2"/>
  <c r="H36" i="2"/>
  <c r="H33" i="2"/>
  <c r="H31" i="2"/>
  <c r="H29" i="2"/>
  <c r="H27" i="2"/>
  <c r="H25" i="2"/>
  <c r="H23" i="2"/>
  <c r="H21" i="2"/>
  <c r="H19" i="2"/>
  <c r="H17" i="2"/>
  <c r="H16" i="2"/>
  <c r="H15" i="2"/>
  <c r="H14" i="2"/>
  <c r="H12" i="2"/>
  <c r="H10" i="2"/>
  <c r="H9" i="2"/>
  <c r="H8" i="2"/>
  <c r="J6" i="2"/>
  <c r="I6" i="2"/>
  <c r="H6" i="2"/>
  <c r="F42" i="2" l="1"/>
  <c r="I36" i="2"/>
  <c r="E42" i="2" l="1"/>
  <c r="E39" i="2"/>
  <c r="E37" i="2" l="1"/>
  <c r="E32" i="2"/>
  <c r="E28" i="2"/>
  <c r="E26" i="2"/>
  <c r="F26" i="2"/>
  <c r="E24" i="2"/>
  <c r="E22" i="2"/>
  <c r="E20" i="2"/>
  <c r="E18" i="2"/>
  <c r="E13" i="2"/>
  <c r="E11" i="2"/>
  <c r="E9" i="2"/>
  <c r="E7" i="2"/>
  <c r="E5" i="2"/>
  <c r="G42" i="2" l="1"/>
  <c r="G39" i="2" l="1"/>
  <c r="H39" i="2" s="1"/>
  <c r="F39" i="2"/>
  <c r="J40" i="2"/>
  <c r="I40" i="2"/>
  <c r="I42" i="2" l="1"/>
  <c r="J42" i="2"/>
  <c r="J43" i="2"/>
  <c r="I43" i="2"/>
  <c r="J38" i="2"/>
  <c r="J39" i="2"/>
  <c r="J41" i="2"/>
  <c r="I38" i="2"/>
  <c r="I39" i="2"/>
  <c r="I41" i="2"/>
  <c r="J16" i="2"/>
  <c r="J14" i="2"/>
  <c r="J15" i="2"/>
  <c r="J17" i="2"/>
  <c r="G13" i="2"/>
  <c r="H13" i="2" s="1"/>
  <c r="F13" i="2"/>
  <c r="J13" i="2" l="1"/>
  <c r="I13" i="2"/>
  <c r="I16" i="2" l="1"/>
  <c r="G26" i="2" l="1"/>
  <c r="I35" i="2"/>
  <c r="I34" i="2"/>
  <c r="I33" i="2"/>
  <c r="I31" i="2"/>
  <c r="I30" i="2"/>
  <c r="I29" i="2"/>
  <c r="I27" i="2"/>
  <c r="I25" i="2"/>
  <c r="I23" i="2"/>
  <c r="I21" i="2"/>
  <c r="I19" i="2"/>
  <c r="I17" i="2"/>
  <c r="I15" i="2"/>
  <c r="I14" i="2"/>
  <c r="I12" i="2"/>
  <c r="I10" i="2"/>
  <c r="I8" i="2"/>
  <c r="J33" i="2"/>
  <c r="J31" i="2"/>
  <c r="J30" i="2"/>
  <c r="J29" i="2"/>
  <c r="J27" i="2"/>
  <c r="J25" i="2"/>
  <c r="J23" i="2"/>
  <c r="J21" i="2"/>
  <c r="J19" i="2"/>
  <c r="J12" i="2"/>
  <c r="J8" i="2"/>
  <c r="G37" i="2"/>
  <c r="H37" i="2" s="1"/>
  <c r="G32" i="2"/>
  <c r="H32" i="2" s="1"/>
  <c r="G28" i="2"/>
  <c r="H28" i="2" s="1"/>
  <c r="G24" i="2"/>
  <c r="H24" i="2" s="1"/>
  <c r="G22" i="2"/>
  <c r="H22" i="2" s="1"/>
  <c r="G20" i="2"/>
  <c r="H20" i="2" s="1"/>
  <c r="G18" i="2"/>
  <c r="H18" i="2" s="1"/>
  <c r="G11" i="2"/>
  <c r="H11" i="2" s="1"/>
  <c r="G9" i="2"/>
  <c r="G7" i="2"/>
  <c r="H7" i="2" s="1"/>
  <c r="G5" i="2"/>
  <c r="H5" i="2" s="1"/>
  <c r="J26" i="2" l="1"/>
  <c r="H26" i="2"/>
  <c r="G44" i="2"/>
  <c r="I26" i="2"/>
  <c r="F37" i="2"/>
  <c r="F22" i="2"/>
  <c r="F20" i="2"/>
  <c r="F18" i="2"/>
  <c r="F11" i="2"/>
  <c r="F9" i="2"/>
  <c r="F7" i="2"/>
  <c r="F5" i="2"/>
  <c r="I22" i="2" l="1"/>
  <c r="J37" i="2"/>
  <c r="I11" i="2"/>
  <c r="J18" i="2"/>
  <c r="I20" i="2"/>
  <c r="J7" i="2"/>
  <c r="I5" i="2"/>
  <c r="I37" i="2"/>
  <c r="I18" i="2"/>
  <c r="J22" i="2"/>
  <c r="J20" i="2"/>
  <c r="I7" i="2"/>
  <c r="J5" i="2"/>
  <c r="J11" i="2"/>
  <c r="I9" i="2"/>
  <c r="F32" i="2"/>
  <c r="F28" i="2"/>
  <c r="F24" i="2"/>
  <c r="F44" i="2" l="1"/>
  <c r="J24" i="2"/>
  <c r="I24" i="2"/>
  <c r="I28" i="2"/>
  <c r="J28" i="2"/>
  <c r="J32" i="2"/>
  <c r="I32" i="2"/>
  <c r="I44" i="2" l="1"/>
  <c r="J44" i="2"/>
  <c r="E44" i="2" l="1"/>
  <c r="H44" i="2" s="1"/>
</calcChain>
</file>

<file path=xl/sharedStrings.xml><?xml version="1.0" encoding="utf-8"?>
<sst xmlns="http://schemas.openxmlformats.org/spreadsheetml/2006/main" count="81" uniqueCount="65">
  <si>
    <t>Наименование программы</t>
  </si>
  <si>
    <t>Управление образования администрации МО "Гиагинский район"</t>
  </si>
  <si>
    <t>Управление  культуры администрации МО "Гиагинский район"</t>
  </si>
  <si>
    <t xml:space="preserve"> Администрация МО "Гиагинский район"</t>
  </si>
  <si>
    <t>Управление финансов администрации МО "Гиагинский район"</t>
  </si>
  <si>
    <t>7.</t>
  </si>
  <si>
    <t>№    п/п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</si>
  <si>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</si>
  <si>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</si>
  <si>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</si>
  <si>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</si>
  <si>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</si>
  <si>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</si>
  <si>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</si>
  <si>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</si>
  <si>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</si>
  <si>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</si>
  <si>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Управление культуры администрации МО "Гиагинский район"</t>
  </si>
  <si>
    <t>Администрация МО "Гиагинский район"</t>
  </si>
  <si>
    <t>12.</t>
  </si>
  <si>
    <t>МКУ "Централизованная бухгалтерия при управлении культуры администрации МО "Гиагинский район"</t>
  </si>
  <si>
    <t>МКУ "Централизованная бухгалтерия при управлении образования администрации МО "Гиагинский район"</t>
  </si>
  <si>
    <t>Код ведомства</t>
  </si>
  <si>
    <t>Муниципальная программа МО "Гиагинский район" "Развитие экономики" на 2014-2018 годы</t>
  </si>
  <si>
    <t>13.</t>
  </si>
  <si>
    <t>Всего</t>
  </si>
  <si>
    <t>14.</t>
  </si>
  <si>
    <t>целевая статья</t>
  </si>
  <si>
    <t>Отклонение (+,-)</t>
  </si>
  <si>
    <t>6200000000</t>
  </si>
  <si>
    <t>6Б00000000</t>
  </si>
  <si>
    <t>6Г00000000</t>
  </si>
  <si>
    <t>6Д00000000</t>
  </si>
  <si>
    <t>6И00000000</t>
  </si>
  <si>
    <t>6Л00000000</t>
  </si>
  <si>
    <t>6П00000000</t>
  </si>
  <si>
    <t>6Ц00000000</t>
  </si>
  <si>
    <t>6Ф00000000</t>
  </si>
  <si>
    <t>6300000000</t>
  </si>
  <si>
    <t>6400000000</t>
  </si>
  <si>
    <t>6500000000</t>
  </si>
  <si>
    <t>6600000000</t>
  </si>
  <si>
    <t>15.</t>
  </si>
  <si>
    <t>6С00000000</t>
  </si>
  <si>
    <t>6У00000000</t>
  </si>
  <si>
    <t xml:space="preserve">Муниципальная программа МО "Гиагинский район" "Развитие образования" </t>
  </si>
  <si>
    <t xml:space="preserve">Муниципальная программа МО "Гиагинский район" Развитие культуры и искусства" </t>
  </si>
  <si>
    <t xml:space="preserve">Муниципальная программа МО "Гиагинский район" "Управление муниципальными финансами" </t>
  </si>
  <si>
    <t xml:space="preserve">Муниципальная программа МО "Гиагинский район" "Энергосбережение и повышение энергетической эффективности" </t>
  </si>
  <si>
    <t xml:space="preserve">Муниципальная программа МО "Гиагинский район" "Развитие молодежной политики" </t>
  </si>
  <si>
    <t>Муниципальная программа МО "Гиагинский район" "Развитие физической культуры и спорта  в МО "Гиагинский район""</t>
  </si>
  <si>
    <t xml:space="preserve">Муниципальная программа МО "Гиагинский район" "Развитие сельского хозяйства и регулирование рынков сельскохозяйственной продукции, сырья и продовольствия " </t>
  </si>
  <si>
    <t>Муниципальная программа МО "Гиагинский район" "Защита населения и территоррии от чрезвычайных ситуаций природного и техногенного характера, обеспечение пожарной безопасности  и безопасности и безопасности людей на водных объектах на территории муниципального образования "Гиагинский район"</t>
  </si>
  <si>
    <t xml:space="preserve">Муниципальная программа МО "Развитие информатизации"  </t>
  </si>
  <si>
    <t xml:space="preserve">Муниципальная программа МО "Гиагинский район" "Обеспечение доступным и комфортным жильем" </t>
  </si>
  <si>
    <t xml:space="preserve">Муниципальная программа МО "Гиагинсикй район" "Улучшение демографической ситуации на территории муниципального образования" "Гиагинский район" </t>
  </si>
  <si>
    <t xml:space="preserve">Муниципальная программа МО "Гиагинсикй район" "Социальная помощь малоимущим гражданам и другим категориям граждан" </t>
  </si>
  <si>
    <t>Муниципальная программа МО "Гиагинский район" "Обеспечение безопасности дорожного движения в Гиагинском районе "</t>
  </si>
  <si>
    <t xml:space="preserve">Муниципальная программа МО "Гиагинский район" "Доступная среда" </t>
  </si>
  <si>
    <t xml:space="preserve">    исполнения к аналогичному периоду 2018 года %</t>
  </si>
  <si>
    <t xml:space="preserve"> исполнения к уточненному плану 2019 года %</t>
  </si>
  <si>
    <t>Исполнение муниципальных программ  муниципального образования «Гиагинский район» с распределением бюджетных ассигнований                                                                                                  за   2019 год в сравнении с 2018г.</t>
  </si>
  <si>
    <t>Фактическое исполнение на 01.01.2019г. (тыс.руб.)</t>
  </si>
  <si>
    <t>Уточненный план на 01.01.2020г. (тыс.руб.)</t>
  </si>
  <si>
    <t>Фактическое исполнение на 01.01.2020г. 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</si>
</sst>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164" fontId="3" fillId="0" borderId="0" xfId="0" applyNumberFormat="1" applyFont="1" applyBorder="1" applyAlignment="1">
      <alignment horizontal="right" vertical="center"/>
    </xf>
    <xf numFmtId="164" fontId="1" fillId="2" borderId="4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 wrapText="1"/>
    </xf>
    <xf numFmtId="164" fontId="3" fillId="2" borderId="4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164" fontId="1" fillId="2" borderId="4" xfId="0" applyNumberFormat="1" applyFont="1" applyFill="1" applyBorder="1" applyAlignment="1">
      <alignment horizontal="right" vertical="center" wrapText="1"/>
    </xf>
    <xf numFmtId="164" fontId="3" fillId="2" borderId="4" xfId="0" applyNumberFormat="1" applyFont="1" applyFill="1" applyBorder="1" applyAlignment="1">
      <alignment horizontal="right" vertical="center"/>
    </xf>
    <xf numFmtId="164" fontId="5" fillId="2" borderId="4" xfId="0" applyNumberFormat="1" applyFont="1" applyFill="1" applyBorder="1" applyAlignment="1">
      <alignment horizontal="right" vertical="center"/>
    </xf>
    <xf numFmtId="164" fontId="5" fillId="2" borderId="4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Border="1" applyAlignment="1">
      <alignment vertical="center" wrapText="1"/>
    </xf>
    <xf numFmtId="164" fontId="2" fillId="0" borderId="0" xfId="0" applyNumberFormat="1" applyFont="1"/>
    <xf numFmtId="164" fontId="4" fillId="0" borderId="0" xfId="0" applyNumberFormat="1" applyFont="1" applyFill="1" applyAlignment="1">
      <alignment vertical="top" wrapText="1"/>
    </xf>
    <xf numFmtId="164" fontId="4" fillId="0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zoomScaleNormal="100" workbookViewId="0">
      <selection activeCell="E13" sqref="E13"/>
    </sheetView>
  </sheetViews>
  <sheetFormatPr defaultRowHeight="15" x14ac:dyDescent="0.25"/>
  <cols>
    <col min="1" max="1" width="5.42578125" style="1" customWidth="1"/>
    <col min="2" max="2" width="56.85546875" style="1" customWidth="1"/>
    <col min="3" max="3" width="8.28515625" style="1" customWidth="1"/>
    <col min="4" max="4" width="13.85546875" style="1" customWidth="1"/>
    <col min="5" max="7" width="15.42578125" style="34" customWidth="1"/>
    <col min="8" max="8" width="15.5703125" style="34" customWidth="1"/>
    <col min="9" max="9" width="14.140625" style="34" customWidth="1"/>
    <col min="10" max="10" width="13.7109375" style="34" customWidth="1"/>
    <col min="11" max="16384" width="9.140625" style="1"/>
  </cols>
  <sheetData>
    <row r="1" spans="1:10" ht="45.75" customHeight="1" x14ac:dyDescent="0.25">
      <c r="A1" s="37" t="s">
        <v>61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1" customHeight="1" x14ac:dyDescent="0.25">
      <c r="A2" s="40"/>
      <c r="B2" s="40"/>
      <c r="C2" s="40"/>
      <c r="D2" s="40"/>
      <c r="E2" s="40"/>
      <c r="F2" s="40"/>
      <c r="G2" s="40"/>
      <c r="H2" s="23"/>
      <c r="I2" s="23"/>
      <c r="J2" s="23"/>
    </row>
    <row r="3" spans="1:10" ht="15.75" customHeight="1" x14ac:dyDescent="0.25">
      <c r="A3" s="41" t="s">
        <v>6</v>
      </c>
      <c r="B3" s="41" t="s">
        <v>0</v>
      </c>
      <c r="C3" s="41" t="s">
        <v>22</v>
      </c>
      <c r="D3" s="41" t="s">
        <v>27</v>
      </c>
      <c r="E3" s="43" t="s">
        <v>62</v>
      </c>
      <c r="F3" s="43" t="s">
        <v>63</v>
      </c>
      <c r="G3" s="43" t="s">
        <v>64</v>
      </c>
      <c r="H3" s="43" t="s">
        <v>59</v>
      </c>
      <c r="I3" s="43" t="s">
        <v>28</v>
      </c>
      <c r="J3" s="43" t="s">
        <v>60</v>
      </c>
    </row>
    <row r="4" spans="1:10" ht="78.75" customHeight="1" x14ac:dyDescent="0.25">
      <c r="A4" s="42"/>
      <c r="B4" s="42"/>
      <c r="C4" s="42"/>
      <c r="D4" s="42"/>
      <c r="E4" s="45"/>
      <c r="F4" s="44"/>
      <c r="G4" s="44"/>
      <c r="H4" s="44"/>
      <c r="I4" s="44"/>
      <c r="J4" s="44"/>
    </row>
    <row r="5" spans="1:10" ht="36.75" customHeight="1" x14ac:dyDescent="0.25">
      <c r="A5" s="2" t="s">
        <v>7</v>
      </c>
      <c r="B5" s="38" t="s">
        <v>45</v>
      </c>
      <c r="C5" s="39"/>
      <c r="D5" s="3" t="s">
        <v>29</v>
      </c>
      <c r="E5" s="24">
        <f>E6</f>
        <v>487720.016</v>
      </c>
      <c r="F5" s="24">
        <f>F6</f>
        <v>432317.3</v>
      </c>
      <c r="G5" s="24">
        <f>G6</f>
        <v>430573.3</v>
      </c>
      <c r="H5" s="24">
        <f t="shared" ref="H5" si="0">G5/E5%</f>
        <v>88.282884826281148</v>
      </c>
      <c r="I5" s="25">
        <f>SUM(G5-F5)</f>
        <v>-1744</v>
      </c>
      <c r="J5" s="25">
        <f>SUM(G5/F5*100)</f>
        <v>99.596592595299796</v>
      </c>
    </row>
    <row r="6" spans="1:10" ht="35.25" customHeight="1" x14ac:dyDescent="0.25">
      <c r="A6" s="4"/>
      <c r="B6" s="5" t="s">
        <v>1</v>
      </c>
      <c r="C6" s="6">
        <v>905</v>
      </c>
      <c r="D6" s="7"/>
      <c r="E6" s="26">
        <v>487720.016</v>
      </c>
      <c r="F6" s="27">
        <v>432317.3</v>
      </c>
      <c r="G6" s="26">
        <v>430573.3</v>
      </c>
      <c r="H6" s="24">
        <f>G6/E6%</f>
        <v>88.282884826281148</v>
      </c>
      <c r="I6" s="28">
        <f>SUM(G6-F6)</f>
        <v>-1744</v>
      </c>
      <c r="J6" s="28">
        <f>SUM(G6/F6*100)</f>
        <v>99.596592595299796</v>
      </c>
    </row>
    <row r="7" spans="1:10" ht="34.5" customHeight="1" x14ac:dyDescent="0.25">
      <c r="A7" s="2" t="s">
        <v>8</v>
      </c>
      <c r="B7" s="38" t="s">
        <v>46</v>
      </c>
      <c r="C7" s="39"/>
      <c r="D7" s="3" t="s">
        <v>38</v>
      </c>
      <c r="E7" s="29">
        <f>E8</f>
        <v>120654.633</v>
      </c>
      <c r="F7" s="29">
        <f>F8</f>
        <v>102160.7</v>
      </c>
      <c r="G7" s="29">
        <f>G8</f>
        <v>102113</v>
      </c>
      <c r="H7" s="24">
        <f t="shared" ref="H7:H44" si="1">G7/E7%</f>
        <v>84.632473251151481</v>
      </c>
      <c r="I7" s="25">
        <f t="shared" ref="I7:I36" si="2">SUM(G7-F7)</f>
        <v>-47.69999999999709</v>
      </c>
      <c r="J7" s="25">
        <f t="shared" ref="J7:J14" si="3">SUM(G7/F7*100)</f>
        <v>99.953308855557964</v>
      </c>
    </row>
    <row r="8" spans="1:10" ht="31.5" x14ac:dyDescent="0.25">
      <c r="A8" s="4"/>
      <c r="B8" s="8" t="s">
        <v>2</v>
      </c>
      <c r="C8" s="6">
        <v>902</v>
      </c>
      <c r="D8" s="7"/>
      <c r="E8" s="27">
        <v>120654.633</v>
      </c>
      <c r="F8" s="27">
        <v>102160.7</v>
      </c>
      <c r="G8" s="26">
        <v>102113</v>
      </c>
      <c r="H8" s="24">
        <f t="shared" si="1"/>
        <v>84.632473251151481</v>
      </c>
      <c r="I8" s="28">
        <f t="shared" si="2"/>
        <v>-47.69999999999709</v>
      </c>
      <c r="J8" s="28">
        <f t="shared" si="3"/>
        <v>99.953308855557964</v>
      </c>
    </row>
    <row r="9" spans="1:10" ht="45" hidden="1" customHeight="1" x14ac:dyDescent="0.25">
      <c r="A9" s="2" t="s">
        <v>9</v>
      </c>
      <c r="B9" s="38" t="s">
        <v>23</v>
      </c>
      <c r="C9" s="39"/>
      <c r="D9" s="3" t="s">
        <v>39</v>
      </c>
      <c r="E9" s="29">
        <f>E10</f>
        <v>0</v>
      </c>
      <c r="F9" s="29">
        <f>F10</f>
        <v>0</v>
      </c>
      <c r="G9" s="29">
        <f>G10</f>
        <v>0</v>
      </c>
      <c r="H9" s="24" t="e">
        <f t="shared" si="1"/>
        <v>#DIV/0!</v>
      </c>
      <c r="I9" s="25">
        <f t="shared" si="2"/>
        <v>0</v>
      </c>
      <c r="J9" s="25">
        <v>0</v>
      </c>
    </row>
    <row r="10" spans="1:10" ht="15.75" hidden="1" x14ac:dyDescent="0.25">
      <c r="A10" s="4"/>
      <c r="B10" s="9" t="s">
        <v>3</v>
      </c>
      <c r="C10" s="6">
        <v>908</v>
      </c>
      <c r="D10" s="7"/>
      <c r="E10" s="27">
        <v>0</v>
      </c>
      <c r="F10" s="27">
        <v>0</v>
      </c>
      <c r="G10" s="26">
        <v>0</v>
      </c>
      <c r="H10" s="24" t="e">
        <f t="shared" si="1"/>
        <v>#DIV/0!</v>
      </c>
      <c r="I10" s="28">
        <f t="shared" si="2"/>
        <v>0</v>
      </c>
      <c r="J10" s="28">
        <v>0</v>
      </c>
    </row>
    <row r="11" spans="1:10" ht="38.25" customHeight="1" x14ac:dyDescent="0.25">
      <c r="A11" s="2" t="s">
        <v>10</v>
      </c>
      <c r="B11" s="38" t="s">
        <v>47</v>
      </c>
      <c r="C11" s="39"/>
      <c r="D11" s="3" t="s">
        <v>40</v>
      </c>
      <c r="E11" s="29">
        <f>E12</f>
        <v>13519.778</v>
      </c>
      <c r="F11" s="29">
        <f>F12</f>
        <v>18873.400000000001</v>
      </c>
      <c r="G11" s="29">
        <f>G12</f>
        <v>18362.7</v>
      </c>
      <c r="H11" s="24">
        <f t="shared" si="1"/>
        <v>135.8210171794241</v>
      </c>
      <c r="I11" s="25">
        <f t="shared" si="2"/>
        <v>-510.70000000000073</v>
      </c>
      <c r="J11" s="25">
        <f t="shared" si="3"/>
        <v>97.29407525935973</v>
      </c>
    </row>
    <row r="12" spans="1:10" ht="31.5" x14ac:dyDescent="0.25">
      <c r="A12" s="4"/>
      <c r="B12" s="9" t="s">
        <v>4</v>
      </c>
      <c r="C12" s="6">
        <v>903</v>
      </c>
      <c r="D12" s="7"/>
      <c r="E12" s="27">
        <v>13519.778</v>
      </c>
      <c r="F12" s="27">
        <v>18873.400000000001</v>
      </c>
      <c r="G12" s="26">
        <v>18362.7</v>
      </c>
      <c r="H12" s="24">
        <f t="shared" si="1"/>
        <v>135.8210171794241</v>
      </c>
      <c r="I12" s="28">
        <f t="shared" si="2"/>
        <v>-510.70000000000073</v>
      </c>
      <c r="J12" s="28">
        <f t="shared" si="3"/>
        <v>97.29407525935973</v>
      </c>
    </row>
    <row r="13" spans="1:10" ht="60.75" customHeight="1" x14ac:dyDescent="0.25">
      <c r="A13" s="2" t="s">
        <v>11</v>
      </c>
      <c r="B13" s="38" t="s">
        <v>48</v>
      </c>
      <c r="C13" s="39"/>
      <c r="D13" s="3" t="s">
        <v>41</v>
      </c>
      <c r="E13" s="29">
        <f>E14+E15+E17+E16</f>
        <v>4663.5</v>
      </c>
      <c r="F13" s="29">
        <f>F14+F15+F17+F16</f>
        <v>1352.4</v>
      </c>
      <c r="G13" s="29">
        <f>G14+G15+G17+G16</f>
        <v>1349.1000000000001</v>
      </c>
      <c r="H13" s="24">
        <f t="shared" si="1"/>
        <v>28.928916050176909</v>
      </c>
      <c r="I13" s="25">
        <f>SUM(G13-F13)</f>
        <v>-3.2999999999999545</v>
      </c>
      <c r="J13" s="25">
        <f>SUM(G13/F13*100)</f>
        <v>99.75598935226266</v>
      </c>
    </row>
    <row r="14" spans="1:10" ht="15.75" x14ac:dyDescent="0.25">
      <c r="A14" s="4"/>
      <c r="B14" s="5" t="s">
        <v>3</v>
      </c>
      <c r="C14" s="6">
        <v>908</v>
      </c>
      <c r="D14" s="7"/>
      <c r="E14" s="26">
        <v>22</v>
      </c>
      <c r="F14" s="27">
        <v>22</v>
      </c>
      <c r="G14" s="26">
        <v>22</v>
      </c>
      <c r="H14" s="24">
        <f t="shared" si="1"/>
        <v>100</v>
      </c>
      <c r="I14" s="28">
        <f t="shared" si="2"/>
        <v>0</v>
      </c>
      <c r="J14" s="28">
        <f t="shared" si="3"/>
        <v>100</v>
      </c>
    </row>
    <row r="15" spans="1:10" ht="30.75" customHeight="1" x14ac:dyDescent="0.25">
      <c r="A15" s="4"/>
      <c r="B15" s="5" t="s">
        <v>2</v>
      </c>
      <c r="C15" s="6">
        <v>902</v>
      </c>
      <c r="D15" s="7"/>
      <c r="E15" s="26">
        <v>484</v>
      </c>
      <c r="F15" s="27">
        <v>154.69999999999999</v>
      </c>
      <c r="G15" s="26">
        <v>154.69999999999999</v>
      </c>
      <c r="H15" s="24">
        <f t="shared" si="1"/>
        <v>31.962809917355372</v>
      </c>
      <c r="I15" s="28">
        <f t="shared" si="2"/>
        <v>0</v>
      </c>
      <c r="J15" s="28">
        <f t="shared" ref="J15:J37" si="4">SUM(G15/F15*100)</f>
        <v>100</v>
      </c>
    </row>
    <row r="16" spans="1:10" ht="18.75" hidden="1" customHeight="1" x14ac:dyDescent="0.25">
      <c r="A16" s="4"/>
      <c r="B16" s="9" t="s">
        <v>4</v>
      </c>
      <c r="C16" s="6">
        <v>903</v>
      </c>
      <c r="D16" s="7"/>
      <c r="E16" s="26">
        <v>0</v>
      </c>
      <c r="F16" s="27">
        <v>0</v>
      </c>
      <c r="G16" s="26">
        <v>0</v>
      </c>
      <c r="H16" s="24" t="e">
        <f t="shared" si="1"/>
        <v>#DIV/0!</v>
      </c>
      <c r="I16" s="28">
        <f t="shared" ref="I16" si="5">SUM(G16-F16)</f>
        <v>0</v>
      </c>
      <c r="J16" s="28" t="e">
        <f t="shared" si="4"/>
        <v>#DIV/0!</v>
      </c>
    </row>
    <row r="17" spans="1:10" ht="31.5" x14ac:dyDescent="0.25">
      <c r="A17" s="4"/>
      <c r="B17" s="5" t="s">
        <v>1</v>
      </c>
      <c r="C17" s="6">
        <v>905</v>
      </c>
      <c r="D17" s="7"/>
      <c r="E17" s="26">
        <v>4157.5</v>
      </c>
      <c r="F17" s="27">
        <v>1175.7</v>
      </c>
      <c r="G17" s="26">
        <v>1172.4000000000001</v>
      </c>
      <c r="H17" s="24">
        <f t="shared" si="1"/>
        <v>28.19963920625376</v>
      </c>
      <c r="I17" s="28">
        <f t="shared" si="2"/>
        <v>-3.2999999999999545</v>
      </c>
      <c r="J17" s="28">
        <f t="shared" si="4"/>
        <v>99.719316152079614</v>
      </c>
    </row>
    <row r="18" spans="1:10" ht="41.25" customHeight="1" x14ac:dyDescent="0.25">
      <c r="A18" s="2" t="s">
        <v>12</v>
      </c>
      <c r="B18" s="38" t="s">
        <v>49</v>
      </c>
      <c r="C18" s="39"/>
      <c r="D18" s="3" t="s">
        <v>30</v>
      </c>
      <c r="E18" s="29">
        <f>E19</f>
        <v>65.2</v>
      </c>
      <c r="F18" s="29">
        <f>F19</f>
        <v>100</v>
      </c>
      <c r="G18" s="29">
        <f>G19</f>
        <v>98.5</v>
      </c>
      <c r="H18" s="24">
        <f t="shared" si="1"/>
        <v>151.07361963190183</v>
      </c>
      <c r="I18" s="25">
        <f t="shared" si="2"/>
        <v>-1.5</v>
      </c>
      <c r="J18" s="25">
        <f t="shared" si="4"/>
        <v>98.5</v>
      </c>
    </row>
    <row r="19" spans="1:10" ht="15.75" x14ac:dyDescent="0.25">
      <c r="A19" s="10"/>
      <c r="B19" s="5" t="s">
        <v>3</v>
      </c>
      <c r="C19" s="6">
        <v>908</v>
      </c>
      <c r="D19" s="7"/>
      <c r="E19" s="27">
        <v>65.2</v>
      </c>
      <c r="F19" s="27">
        <v>100</v>
      </c>
      <c r="G19" s="26">
        <v>98.5</v>
      </c>
      <c r="H19" s="24">
        <f t="shared" si="1"/>
        <v>151.07361963190183</v>
      </c>
      <c r="I19" s="28">
        <f t="shared" si="2"/>
        <v>-1.5</v>
      </c>
      <c r="J19" s="28">
        <f t="shared" si="4"/>
        <v>98.5</v>
      </c>
    </row>
    <row r="20" spans="1:10" ht="51" customHeight="1" x14ac:dyDescent="0.25">
      <c r="A20" s="2" t="s">
        <v>5</v>
      </c>
      <c r="B20" s="38" t="s">
        <v>50</v>
      </c>
      <c r="C20" s="39"/>
      <c r="D20" s="3" t="s">
        <v>31</v>
      </c>
      <c r="E20" s="29">
        <f>E21</f>
        <v>248.3</v>
      </c>
      <c r="F20" s="29">
        <f>F21</f>
        <v>66307.399999999994</v>
      </c>
      <c r="G20" s="29">
        <f>G21</f>
        <v>66300.100000000006</v>
      </c>
      <c r="H20" s="24">
        <f t="shared" si="1"/>
        <v>26701.610954490538</v>
      </c>
      <c r="I20" s="25">
        <f t="shared" si="2"/>
        <v>-7.2999999999883585</v>
      </c>
      <c r="J20" s="25">
        <f t="shared" si="4"/>
        <v>99.988990670724547</v>
      </c>
    </row>
    <row r="21" spans="1:10" ht="15.75" x14ac:dyDescent="0.25">
      <c r="A21" s="4"/>
      <c r="B21" s="5" t="s">
        <v>3</v>
      </c>
      <c r="C21" s="6">
        <v>908</v>
      </c>
      <c r="D21" s="7"/>
      <c r="E21" s="27">
        <v>248.3</v>
      </c>
      <c r="F21" s="27">
        <v>66307.399999999994</v>
      </c>
      <c r="G21" s="26">
        <v>66300.100000000006</v>
      </c>
      <c r="H21" s="24">
        <f t="shared" si="1"/>
        <v>26701.610954490538</v>
      </c>
      <c r="I21" s="28">
        <f t="shared" si="2"/>
        <v>-7.2999999999883585</v>
      </c>
      <c r="J21" s="28">
        <f t="shared" si="4"/>
        <v>99.988990670724547</v>
      </c>
    </row>
    <row r="22" spans="1:10" ht="61.5" customHeight="1" x14ac:dyDescent="0.25">
      <c r="A22" s="2" t="s">
        <v>13</v>
      </c>
      <c r="B22" s="38" t="s">
        <v>51</v>
      </c>
      <c r="C22" s="39"/>
      <c r="D22" s="11" t="s">
        <v>32</v>
      </c>
      <c r="E22" s="29">
        <f>E23</f>
        <v>1932.4559999999999</v>
      </c>
      <c r="F22" s="29">
        <f>F23</f>
        <v>11521.4</v>
      </c>
      <c r="G22" s="29">
        <f>G23</f>
        <v>11520.8</v>
      </c>
      <c r="H22" s="24">
        <f t="shared" si="1"/>
        <v>596.17398792003542</v>
      </c>
      <c r="I22" s="25">
        <f t="shared" si="2"/>
        <v>-0.6000000000003638</v>
      </c>
      <c r="J22" s="25">
        <f t="shared" si="4"/>
        <v>99.99479229954693</v>
      </c>
    </row>
    <row r="23" spans="1:10" ht="15.75" x14ac:dyDescent="0.25">
      <c r="A23" s="10"/>
      <c r="B23" s="5" t="s">
        <v>3</v>
      </c>
      <c r="C23" s="12">
        <v>908</v>
      </c>
      <c r="D23" s="13"/>
      <c r="E23" s="30">
        <v>1932.4559999999999</v>
      </c>
      <c r="F23" s="27">
        <v>11521.4</v>
      </c>
      <c r="G23" s="26">
        <v>11520.8</v>
      </c>
      <c r="H23" s="24">
        <f t="shared" si="1"/>
        <v>596.17398792003542</v>
      </c>
      <c r="I23" s="28">
        <f t="shared" si="2"/>
        <v>-0.6000000000003638</v>
      </c>
      <c r="J23" s="28">
        <f t="shared" si="4"/>
        <v>99.99479229954693</v>
      </c>
    </row>
    <row r="24" spans="1:10" ht="106.5" customHeight="1" x14ac:dyDescent="0.25">
      <c r="A24" s="2" t="s">
        <v>14</v>
      </c>
      <c r="B24" s="38" t="s">
        <v>52</v>
      </c>
      <c r="C24" s="39"/>
      <c r="D24" s="11" t="s">
        <v>33</v>
      </c>
      <c r="E24" s="29">
        <f t="shared" ref="E24:G24" si="6">E25</f>
        <v>1254.8</v>
      </c>
      <c r="F24" s="29">
        <f t="shared" si="6"/>
        <v>2096.6999999999998</v>
      </c>
      <c r="G24" s="29">
        <f t="shared" si="6"/>
        <v>2093.4</v>
      </c>
      <c r="H24" s="24">
        <f t="shared" si="1"/>
        <v>166.83136754861334</v>
      </c>
      <c r="I24" s="25">
        <f t="shared" si="2"/>
        <v>-3.2999999999997272</v>
      </c>
      <c r="J24" s="25">
        <f t="shared" si="4"/>
        <v>99.842609815424254</v>
      </c>
    </row>
    <row r="25" spans="1:10" ht="15.75" x14ac:dyDescent="0.25">
      <c r="A25" s="2"/>
      <c r="B25" s="5" t="s">
        <v>3</v>
      </c>
      <c r="C25" s="12">
        <v>908</v>
      </c>
      <c r="D25" s="13"/>
      <c r="E25" s="30">
        <v>1254.8</v>
      </c>
      <c r="F25" s="27">
        <v>2096.6999999999998</v>
      </c>
      <c r="G25" s="26">
        <v>2093.4</v>
      </c>
      <c r="H25" s="24">
        <f t="shared" si="1"/>
        <v>166.83136754861334</v>
      </c>
      <c r="I25" s="28">
        <f t="shared" si="2"/>
        <v>-3.2999999999997272</v>
      </c>
      <c r="J25" s="28">
        <f t="shared" si="4"/>
        <v>99.842609815424254</v>
      </c>
    </row>
    <row r="26" spans="1:10" ht="55.5" customHeight="1" x14ac:dyDescent="0.25">
      <c r="A26" s="2" t="s">
        <v>15</v>
      </c>
      <c r="B26" s="38" t="s">
        <v>57</v>
      </c>
      <c r="C26" s="39"/>
      <c r="D26" s="11" t="s">
        <v>34</v>
      </c>
      <c r="E26" s="29">
        <f>E27</f>
        <v>100</v>
      </c>
      <c r="F26" s="29">
        <f>F27</f>
        <v>100</v>
      </c>
      <c r="G26" s="29">
        <f>SUM(G27)</f>
        <v>100</v>
      </c>
      <c r="H26" s="24">
        <f t="shared" si="1"/>
        <v>100</v>
      </c>
      <c r="I26" s="25">
        <f t="shared" si="2"/>
        <v>0</v>
      </c>
      <c r="J26" s="25">
        <f t="shared" si="4"/>
        <v>100</v>
      </c>
    </row>
    <row r="27" spans="1:10" ht="31.5" x14ac:dyDescent="0.25">
      <c r="A27" s="10"/>
      <c r="B27" s="5" t="s">
        <v>1</v>
      </c>
      <c r="C27" s="12">
        <v>905</v>
      </c>
      <c r="D27" s="13"/>
      <c r="E27" s="30">
        <v>100</v>
      </c>
      <c r="F27" s="27">
        <v>100</v>
      </c>
      <c r="G27" s="26">
        <v>100</v>
      </c>
      <c r="H27" s="24">
        <f t="shared" si="1"/>
        <v>100</v>
      </c>
      <c r="I27" s="28">
        <f t="shared" si="2"/>
        <v>0</v>
      </c>
      <c r="J27" s="28">
        <f t="shared" si="4"/>
        <v>100</v>
      </c>
    </row>
    <row r="28" spans="1:10" ht="35.25" customHeight="1" x14ac:dyDescent="0.25">
      <c r="A28" s="2" t="s">
        <v>16</v>
      </c>
      <c r="B28" s="38" t="s">
        <v>58</v>
      </c>
      <c r="C28" s="39"/>
      <c r="D28" s="11" t="s">
        <v>35</v>
      </c>
      <c r="E28" s="29">
        <f>E29+E30+E31</f>
        <v>138.1</v>
      </c>
      <c r="F28" s="29">
        <f>F29+F30+F31</f>
        <v>800.3</v>
      </c>
      <c r="G28" s="29">
        <f>G29+G30+G31</f>
        <v>800.3</v>
      </c>
      <c r="H28" s="24">
        <f t="shared" si="1"/>
        <v>579.50760318609696</v>
      </c>
      <c r="I28" s="25">
        <f t="shared" si="2"/>
        <v>0</v>
      </c>
      <c r="J28" s="25">
        <f t="shared" si="4"/>
        <v>100</v>
      </c>
    </row>
    <row r="29" spans="1:10" ht="31.5" x14ac:dyDescent="0.25">
      <c r="A29" s="10"/>
      <c r="B29" s="5" t="s">
        <v>17</v>
      </c>
      <c r="C29" s="12">
        <v>902</v>
      </c>
      <c r="D29" s="13"/>
      <c r="E29" s="30">
        <v>138.1</v>
      </c>
      <c r="F29" s="27">
        <v>10</v>
      </c>
      <c r="G29" s="26">
        <v>10</v>
      </c>
      <c r="H29" s="24">
        <f t="shared" si="1"/>
        <v>7.24112961622013</v>
      </c>
      <c r="I29" s="28">
        <f t="shared" si="2"/>
        <v>0</v>
      </c>
      <c r="J29" s="28">
        <f t="shared" si="4"/>
        <v>100</v>
      </c>
    </row>
    <row r="30" spans="1:10" ht="30.75" customHeight="1" x14ac:dyDescent="0.25">
      <c r="A30" s="10"/>
      <c r="B30" s="5" t="s">
        <v>1</v>
      </c>
      <c r="C30" s="12">
        <v>905</v>
      </c>
      <c r="D30" s="13"/>
      <c r="E30" s="30">
        <v>0</v>
      </c>
      <c r="F30" s="27">
        <v>790.3</v>
      </c>
      <c r="G30" s="26">
        <v>790.3</v>
      </c>
      <c r="H30" s="24">
        <v>0</v>
      </c>
      <c r="I30" s="28">
        <f t="shared" si="2"/>
        <v>0</v>
      </c>
      <c r="J30" s="28">
        <f t="shared" si="4"/>
        <v>100</v>
      </c>
    </row>
    <row r="31" spans="1:10" ht="15.75" hidden="1" x14ac:dyDescent="0.25">
      <c r="A31" s="4"/>
      <c r="B31" s="5" t="s">
        <v>18</v>
      </c>
      <c r="C31" s="6">
        <v>908</v>
      </c>
      <c r="D31" s="13"/>
      <c r="E31" s="30">
        <v>0</v>
      </c>
      <c r="F31" s="27">
        <v>0</v>
      </c>
      <c r="G31" s="26">
        <v>0</v>
      </c>
      <c r="H31" s="24" t="e">
        <f t="shared" si="1"/>
        <v>#DIV/0!</v>
      </c>
      <c r="I31" s="28">
        <f t="shared" si="2"/>
        <v>0</v>
      </c>
      <c r="J31" s="28" t="e">
        <f t="shared" si="4"/>
        <v>#DIV/0!</v>
      </c>
    </row>
    <row r="32" spans="1:10" ht="19.5" customHeight="1" x14ac:dyDescent="0.25">
      <c r="A32" s="2" t="s">
        <v>19</v>
      </c>
      <c r="B32" s="38" t="s">
        <v>53</v>
      </c>
      <c r="C32" s="39"/>
      <c r="D32" s="11" t="s">
        <v>36</v>
      </c>
      <c r="E32" s="29">
        <f>E33+E34+E35+E36</f>
        <v>1565</v>
      </c>
      <c r="F32" s="29">
        <f>F33+F34+F35+F36</f>
        <v>915</v>
      </c>
      <c r="G32" s="29">
        <f>G33+G34+G35+G36</f>
        <v>915</v>
      </c>
      <c r="H32" s="24">
        <f t="shared" si="1"/>
        <v>58.466453674121404</v>
      </c>
      <c r="I32" s="25">
        <f t="shared" si="2"/>
        <v>0</v>
      </c>
      <c r="J32" s="25">
        <f t="shared" si="4"/>
        <v>100</v>
      </c>
    </row>
    <row r="33" spans="1:10" ht="15.75" x14ac:dyDescent="0.25">
      <c r="A33" s="2"/>
      <c r="B33" s="5" t="s">
        <v>18</v>
      </c>
      <c r="C33" s="6">
        <v>908</v>
      </c>
      <c r="D33" s="13"/>
      <c r="E33" s="30">
        <v>1471</v>
      </c>
      <c r="F33" s="27">
        <v>915</v>
      </c>
      <c r="G33" s="26">
        <v>915</v>
      </c>
      <c r="H33" s="24">
        <f t="shared" si="1"/>
        <v>62.202583276682525</v>
      </c>
      <c r="I33" s="28">
        <f t="shared" si="2"/>
        <v>0</v>
      </c>
      <c r="J33" s="28">
        <f t="shared" si="4"/>
        <v>100</v>
      </c>
    </row>
    <row r="34" spans="1:10" ht="2.25" hidden="1" customHeight="1" x14ac:dyDescent="0.25">
      <c r="A34" s="2"/>
      <c r="B34" s="5" t="s">
        <v>20</v>
      </c>
      <c r="C34" s="6">
        <v>902</v>
      </c>
      <c r="D34" s="7"/>
      <c r="E34" s="27">
        <v>0</v>
      </c>
      <c r="F34" s="27">
        <v>0</v>
      </c>
      <c r="G34" s="26">
        <v>0</v>
      </c>
      <c r="H34" s="24">
        <v>0</v>
      </c>
      <c r="I34" s="28">
        <f t="shared" si="2"/>
        <v>0</v>
      </c>
      <c r="J34" s="28">
        <v>0</v>
      </c>
    </row>
    <row r="35" spans="1:10" ht="31.5" hidden="1" x14ac:dyDescent="0.25">
      <c r="A35" s="2"/>
      <c r="B35" s="5" t="s">
        <v>21</v>
      </c>
      <c r="C35" s="6">
        <v>910</v>
      </c>
      <c r="D35" s="7"/>
      <c r="E35" s="27">
        <v>0</v>
      </c>
      <c r="F35" s="27">
        <v>0</v>
      </c>
      <c r="G35" s="26">
        <v>0</v>
      </c>
      <c r="H35" s="24">
        <v>0</v>
      </c>
      <c r="I35" s="28">
        <f t="shared" si="2"/>
        <v>0</v>
      </c>
      <c r="J35" s="28">
        <v>0</v>
      </c>
    </row>
    <row r="36" spans="1:10" ht="31.5" x14ac:dyDescent="0.25">
      <c r="A36" s="14"/>
      <c r="B36" s="5" t="s">
        <v>1</v>
      </c>
      <c r="C36" s="12">
        <v>905</v>
      </c>
      <c r="D36" s="13"/>
      <c r="E36" s="30">
        <v>94</v>
      </c>
      <c r="F36" s="27">
        <v>0</v>
      </c>
      <c r="G36" s="26">
        <v>0</v>
      </c>
      <c r="H36" s="24">
        <f t="shared" si="1"/>
        <v>0</v>
      </c>
      <c r="I36" s="28">
        <f t="shared" si="2"/>
        <v>0</v>
      </c>
      <c r="J36" s="28">
        <v>0</v>
      </c>
    </row>
    <row r="37" spans="1:10" ht="52.5" customHeight="1" x14ac:dyDescent="0.25">
      <c r="A37" s="14" t="s">
        <v>24</v>
      </c>
      <c r="B37" s="15" t="s">
        <v>54</v>
      </c>
      <c r="C37" s="16"/>
      <c r="D37" s="11" t="s">
        <v>37</v>
      </c>
      <c r="E37" s="29">
        <f>E38</f>
        <v>25402.7</v>
      </c>
      <c r="F37" s="29">
        <f>F38</f>
        <v>14883.9</v>
      </c>
      <c r="G37" s="29">
        <f>G38</f>
        <v>14883.6</v>
      </c>
      <c r="H37" s="24">
        <f t="shared" si="1"/>
        <v>58.590622256689251</v>
      </c>
      <c r="I37" s="25">
        <f>SUM(G37-F37)</f>
        <v>-0.2999999999992724</v>
      </c>
      <c r="J37" s="25">
        <f t="shared" si="4"/>
        <v>99.9979843992502</v>
      </c>
    </row>
    <row r="38" spans="1:10" ht="15.75" x14ac:dyDescent="0.25">
      <c r="A38" s="14"/>
      <c r="B38" s="5" t="s">
        <v>3</v>
      </c>
      <c r="C38" s="12">
        <v>908</v>
      </c>
      <c r="D38" s="13"/>
      <c r="E38" s="30">
        <v>25402.7</v>
      </c>
      <c r="F38" s="27">
        <v>14883.9</v>
      </c>
      <c r="G38" s="26">
        <v>14883.6</v>
      </c>
      <c r="H38" s="24">
        <f t="shared" si="1"/>
        <v>58.590622256689251</v>
      </c>
      <c r="I38" s="25">
        <f t="shared" ref="I38:I42" si="7">SUM(G38-F38)</f>
        <v>-0.2999999999992724</v>
      </c>
      <c r="J38" s="25">
        <f t="shared" ref="J38:J42" si="8">SUM(G38/F38*100)</f>
        <v>99.9979843992502</v>
      </c>
    </row>
    <row r="39" spans="1:10" ht="65.25" customHeight="1" x14ac:dyDescent="0.25">
      <c r="A39" s="14" t="s">
        <v>26</v>
      </c>
      <c r="B39" s="17" t="s">
        <v>55</v>
      </c>
      <c r="C39" s="12"/>
      <c r="D39" s="11" t="s">
        <v>44</v>
      </c>
      <c r="E39" s="31">
        <f>E40+E41</f>
        <v>32.25</v>
      </c>
      <c r="F39" s="32">
        <f>F41+F40</f>
        <v>45</v>
      </c>
      <c r="G39" s="32">
        <f>G41+G40</f>
        <v>39.9</v>
      </c>
      <c r="H39" s="24">
        <f t="shared" si="1"/>
        <v>123.72093023255813</v>
      </c>
      <c r="I39" s="25">
        <f t="shared" si="7"/>
        <v>-5.1000000000000014</v>
      </c>
      <c r="J39" s="25">
        <f t="shared" si="8"/>
        <v>88.666666666666657</v>
      </c>
    </row>
    <row r="40" spans="1:10" ht="30" customHeight="1" x14ac:dyDescent="0.25">
      <c r="A40" s="14"/>
      <c r="B40" s="5" t="s">
        <v>1</v>
      </c>
      <c r="C40" s="12">
        <v>905</v>
      </c>
      <c r="D40" s="13"/>
      <c r="E40" s="30">
        <v>0</v>
      </c>
      <c r="F40" s="27">
        <v>5</v>
      </c>
      <c r="G40" s="26">
        <v>0</v>
      </c>
      <c r="H40" s="24">
        <v>0</v>
      </c>
      <c r="I40" s="28">
        <f t="shared" ref="I40" si="9">SUM(G40-F40)</f>
        <v>-5</v>
      </c>
      <c r="J40" s="28">
        <f t="shared" ref="J40" si="10">SUM(G40/F40*100)</f>
        <v>0</v>
      </c>
    </row>
    <row r="41" spans="1:10" ht="31.5" customHeight="1" x14ac:dyDescent="0.25">
      <c r="A41" s="14"/>
      <c r="B41" s="5" t="s">
        <v>3</v>
      </c>
      <c r="C41" s="12">
        <v>908</v>
      </c>
      <c r="D41" s="13"/>
      <c r="E41" s="30">
        <v>32.25</v>
      </c>
      <c r="F41" s="27">
        <v>40</v>
      </c>
      <c r="G41" s="26">
        <v>39.9</v>
      </c>
      <c r="H41" s="24">
        <f t="shared" si="1"/>
        <v>123.72093023255813</v>
      </c>
      <c r="I41" s="25">
        <f t="shared" si="7"/>
        <v>-0.10000000000000142</v>
      </c>
      <c r="J41" s="25">
        <f t="shared" si="8"/>
        <v>99.75</v>
      </c>
    </row>
    <row r="42" spans="1:10" ht="52.5" customHeight="1" x14ac:dyDescent="0.25">
      <c r="A42" s="14" t="s">
        <v>42</v>
      </c>
      <c r="B42" s="17" t="s">
        <v>56</v>
      </c>
      <c r="C42" s="12"/>
      <c r="D42" s="11" t="s">
        <v>43</v>
      </c>
      <c r="E42" s="31">
        <f>E43</f>
        <v>50</v>
      </c>
      <c r="F42" s="32">
        <f>F43</f>
        <v>44.5</v>
      </c>
      <c r="G42" s="32">
        <f>G43</f>
        <v>44.5</v>
      </c>
      <c r="H42" s="24">
        <f t="shared" si="1"/>
        <v>89</v>
      </c>
      <c r="I42" s="25">
        <f t="shared" si="7"/>
        <v>0</v>
      </c>
      <c r="J42" s="25">
        <f t="shared" si="8"/>
        <v>100</v>
      </c>
    </row>
    <row r="43" spans="1:10" ht="22.5" customHeight="1" x14ac:dyDescent="0.25">
      <c r="A43" s="14"/>
      <c r="B43" s="5" t="s">
        <v>3</v>
      </c>
      <c r="C43" s="12">
        <v>908</v>
      </c>
      <c r="D43" s="13"/>
      <c r="E43" s="30">
        <v>50</v>
      </c>
      <c r="F43" s="27">
        <v>44.5</v>
      </c>
      <c r="G43" s="26">
        <v>44.5</v>
      </c>
      <c r="H43" s="24">
        <f t="shared" si="1"/>
        <v>89</v>
      </c>
      <c r="I43" s="25">
        <f t="shared" ref="I43" si="11">SUM(G43-F43)</f>
        <v>0</v>
      </c>
      <c r="J43" s="25">
        <f t="shared" ref="J43" si="12">SUM(G43/F43*100)</f>
        <v>100</v>
      </c>
    </row>
    <row r="44" spans="1:10" ht="28.5" customHeight="1" x14ac:dyDescent="0.25">
      <c r="A44" s="2"/>
      <c r="B44" s="17" t="s">
        <v>25</v>
      </c>
      <c r="C44" s="8"/>
      <c r="D44" s="18"/>
      <c r="E44" s="24">
        <f>E38+E32+E28+E26+E24+E23+E21+E19+E13+E12+E10+E8+E6+E39+E42</f>
        <v>657346.73300000001</v>
      </c>
      <c r="F44" s="24">
        <f>F38+F32+F28+F26+F24+F23+F21+F19+F13+F12+F10+F8+F6+F39+F42</f>
        <v>651518</v>
      </c>
      <c r="G44" s="24">
        <f>G38+G32+G28+G26+G24+G23+G21+G19+G13+G12+G10+G8+G6+G39+G43</f>
        <v>649194.20000000007</v>
      </c>
      <c r="H44" s="24">
        <f t="shared" si="1"/>
        <v>98.759781924709131</v>
      </c>
      <c r="I44" s="25">
        <f>SUM(G44-F44)</f>
        <v>-2323.7999999999302</v>
      </c>
      <c r="J44" s="25">
        <f>SUM(G44/F44*100)</f>
        <v>99.643325280345294</v>
      </c>
    </row>
    <row r="45" spans="1:10" ht="15.75" x14ac:dyDescent="0.25">
      <c r="A45" s="19"/>
      <c r="B45" s="20"/>
      <c r="C45" s="20"/>
      <c r="D45" s="20"/>
      <c r="E45" s="33"/>
      <c r="F45" s="33"/>
    </row>
    <row r="46" spans="1:10" ht="15.75" x14ac:dyDescent="0.25">
      <c r="A46" s="20"/>
      <c r="B46" s="21"/>
      <c r="C46" s="22"/>
      <c r="D46" s="22"/>
      <c r="E46" s="35"/>
      <c r="F46" s="35"/>
      <c r="G46" s="36"/>
      <c r="H46" s="36"/>
      <c r="I46" s="36"/>
      <c r="J46" s="36"/>
    </row>
    <row r="47" spans="1:10" ht="29.25" customHeight="1" x14ac:dyDescent="0.25">
      <c r="A47" s="20"/>
    </row>
    <row r="48" spans="1:10" ht="48.75" customHeight="1" x14ac:dyDescent="0.25">
      <c r="A48" s="21"/>
    </row>
    <row r="49" ht="116.25" customHeight="1" x14ac:dyDescent="0.25"/>
  </sheetData>
  <mergeCells count="24">
    <mergeCell ref="B28:C28"/>
    <mergeCell ref="B32:C32"/>
    <mergeCell ref="G3:G4"/>
    <mergeCell ref="I3:I4"/>
    <mergeCell ref="J3:J4"/>
    <mergeCell ref="F3:F4"/>
    <mergeCell ref="D3:D4"/>
    <mergeCell ref="B22:C22"/>
    <mergeCell ref="B24:C24"/>
    <mergeCell ref="B26:C26"/>
    <mergeCell ref="H3:H4"/>
    <mergeCell ref="E3:E4"/>
    <mergeCell ref="B20:C20"/>
    <mergeCell ref="B5:C5"/>
    <mergeCell ref="B7:C7"/>
    <mergeCell ref="B9:C9"/>
    <mergeCell ref="A1:J1"/>
    <mergeCell ref="B11:C11"/>
    <mergeCell ref="B13:C13"/>
    <mergeCell ref="B18:C18"/>
    <mergeCell ref="A2:G2"/>
    <mergeCell ref="A3:A4"/>
    <mergeCell ref="B3:B4"/>
    <mergeCell ref="C3:C4"/>
  </mergeCells>
  <pageMargins left="0" right="0" top="0" bottom="0" header="0.31496062992125984" footer="0.31496062992125984"/>
  <pageSetup paperSize="9" scale="53" orientation="portrait" r:id="rId1"/>
  <headerFooter>
    <oddHeader xml:space="preserve"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user21</cp:lastModifiedBy>
  <cp:lastPrinted>2019-10-15T09:33:50Z</cp:lastPrinted>
  <dcterms:created xsi:type="dcterms:W3CDTF">2013-11-12T13:28:52Z</dcterms:created>
  <dcterms:modified xsi:type="dcterms:W3CDTF">2020-01-28T10:18:40Z</dcterms:modified>
</cp:coreProperties>
</file>