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Лист1!$A$1:$J$47</definedName>
  </definedNames>
  <calcPr calcId="145621"/>
</workbook>
</file>

<file path=xl/calcChain.xml><?xml version="1.0" encoding="utf-8"?>
<calcChain xmlns="http://schemas.openxmlformats.org/spreadsheetml/2006/main">
  <c r="H6" i="2" l="1"/>
  <c r="E6" i="2"/>
  <c r="F6" i="2"/>
  <c r="G6" i="2"/>
  <c r="I6" i="2" s="1"/>
  <c r="H7" i="2"/>
  <c r="I7" i="2"/>
  <c r="J7" i="2"/>
  <c r="E8" i="2"/>
  <c r="H8" i="2" s="1"/>
  <c r="F8" i="2"/>
  <c r="G8" i="2"/>
  <c r="I8" i="2" s="1"/>
  <c r="H9" i="2"/>
  <c r="I9" i="2"/>
  <c r="J9" i="2"/>
  <c r="E10" i="2"/>
  <c r="H10" i="2" s="1"/>
  <c r="F10" i="2"/>
  <c r="I10" i="2" s="1"/>
  <c r="G10" i="2"/>
  <c r="H11" i="2"/>
  <c r="I11" i="2"/>
  <c r="J11" i="2"/>
  <c r="E12" i="2"/>
  <c r="H12" i="2" s="1"/>
  <c r="F12" i="2"/>
  <c r="G12" i="2"/>
  <c r="J12" i="2" s="1"/>
  <c r="I12" i="2"/>
  <c r="H13" i="2"/>
  <c r="I13" i="2"/>
  <c r="J13" i="2"/>
  <c r="H14" i="2"/>
  <c r="I14" i="2"/>
  <c r="J14" i="2"/>
  <c r="H15" i="2"/>
  <c r="I15" i="2"/>
  <c r="J15" i="2"/>
  <c r="H16" i="2"/>
  <c r="I16" i="2"/>
  <c r="J16" i="2"/>
  <c r="E17" i="2"/>
  <c r="H17" i="2" s="1"/>
  <c r="F17" i="2"/>
  <c r="G17" i="2"/>
  <c r="J17" i="2" s="1"/>
  <c r="I17" i="2"/>
  <c r="H18" i="2"/>
  <c r="I18" i="2"/>
  <c r="J18" i="2"/>
  <c r="E19" i="2"/>
  <c r="F19" i="2"/>
  <c r="I19" i="2" s="1"/>
  <c r="G19" i="2"/>
  <c r="H19" i="2"/>
  <c r="J19" i="2"/>
  <c r="H20" i="2"/>
  <c r="I20" i="2"/>
  <c r="J20" i="2"/>
  <c r="E21" i="2"/>
  <c r="H21" i="2" s="1"/>
  <c r="F21" i="2"/>
  <c r="G21" i="2"/>
  <c r="J21" i="2" s="1"/>
  <c r="I21" i="2"/>
  <c r="H22" i="2"/>
  <c r="I22" i="2"/>
  <c r="J22" i="2"/>
  <c r="E23" i="2"/>
  <c r="F23" i="2"/>
  <c r="G23" i="2"/>
  <c r="I23" i="2" s="1"/>
  <c r="H23" i="2"/>
  <c r="H24" i="2"/>
  <c r="I24" i="2"/>
  <c r="J24" i="2"/>
  <c r="E25" i="2"/>
  <c r="H25" i="2" s="1"/>
  <c r="F25" i="2"/>
  <c r="G25" i="2"/>
  <c r="I25" i="2" s="1"/>
  <c r="H26" i="2"/>
  <c r="I26" i="2"/>
  <c r="J26" i="2"/>
  <c r="E27" i="2"/>
  <c r="H27" i="2" s="1"/>
  <c r="F27" i="2"/>
  <c r="I27" i="2" s="1"/>
  <c r="G27" i="2"/>
  <c r="H28" i="2"/>
  <c r="I28" i="2"/>
  <c r="J28" i="2"/>
  <c r="H29" i="2"/>
  <c r="I29" i="2"/>
  <c r="J29" i="2"/>
  <c r="H30" i="2"/>
  <c r="I30" i="2"/>
  <c r="J30" i="2"/>
  <c r="E31" i="2"/>
  <c r="H31" i="2" s="1"/>
  <c r="F31" i="2"/>
  <c r="F43" i="2" s="1"/>
  <c r="G31" i="2"/>
  <c r="I31" i="2" s="1"/>
  <c r="H32" i="2"/>
  <c r="I32" i="2"/>
  <c r="J32" i="2"/>
  <c r="I33" i="2"/>
  <c r="I34" i="2"/>
  <c r="I35" i="2"/>
  <c r="E36" i="2"/>
  <c r="F36" i="2"/>
  <c r="H36" i="2" s="1"/>
  <c r="G36" i="2"/>
  <c r="J36" i="2" s="1"/>
  <c r="I36" i="2"/>
  <c r="H37" i="2"/>
  <c r="I37" i="2"/>
  <c r="J37" i="2"/>
  <c r="E38" i="2"/>
  <c r="F38" i="2"/>
  <c r="I38" i="2" s="1"/>
  <c r="G38" i="2"/>
  <c r="H38" i="2"/>
  <c r="J38" i="2"/>
  <c r="H39" i="2"/>
  <c r="I39" i="2"/>
  <c r="J39" i="2"/>
  <c r="H40" i="2"/>
  <c r="I40" i="2"/>
  <c r="J40" i="2"/>
  <c r="E41" i="2"/>
  <c r="H41" i="2" s="1"/>
  <c r="F41" i="2"/>
  <c r="J41" i="2" s="1"/>
  <c r="G41" i="2"/>
  <c r="H42" i="2"/>
  <c r="I42" i="2"/>
  <c r="J42" i="2"/>
  <c r="E43" i="2"/>
  <c r="H43" i="2" l="1"/>
  <c r="I41" i="2"/>
  <c r="J27" i="2"/>
  <c r="J10" i="2"/>
  <c r="J31" i="2"/>
  <c r="J25" i="2"/>
  <c r="J8" i="2"/>
  <c r="G43" i="2"/>
  <c r="J23" i="2"/>
  <c r="J6" i="2"/>
  <c r="J43" i="2" l="1"/>
  <c r="I43" i="2"/>
</calcChain>
</file>

<file path=xl/sharedStrings.xml><?xml version="1.0" encoding="utf-8"?>
<sst xmlns="http://schemas.openxmlformats.org/spreadsheetml/2006/main" count="78" uniqueCount="63">
  <si>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</si>
  <si>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</si>
  <si>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</si>
  <si>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</si>
  <si>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</si>
  <si>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</si>
  <si>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</si>
  <si>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</si>
  <si>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</si>
  <si>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</si>
  <si>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</si>
  <si>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</si>
  <si>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</si>
  <si>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</si>
  <si>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</si>
  <si>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</si>
  <si>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</si>
  <si>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</si>
  <si>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</si>
  <si>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на 2014-2020 годы""</t>
  </si>
  <si>
    <t>12.</t>
  </si>
  <si>
    <t>Муниципальная программа МО "Развитие информатизации"  на 2015-2017 годы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</si>
  <si>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</si>
  <si>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</si>
  <si>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</si>
  <si>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образования" на 2014-2018 годы</t>
  </si>
  <si>
    <t>Муниципальная программа МО "Гиагинский район" "Управление муниципальными финансами" на 2014-2018 годы</t>
  </si>
  <si>
    <t>Муниципальная программа МО "Гиагинский район" "Развитие физической культуры и спорта на 2014-2018 годы в МО "Гиагинский район""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</si>
  <si>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на 2014-2020 годы</t>
  </si>
  <si>
    <t>Муниципальная программа МО "Гиагинский район" "Обеспечение безопасности дорожного движения в Гиагинском районе на 2014-2018 годы"</t>
  </si>
  <si>
    <t>Муниципальная программа МО "Гиагинский район" "Доступная среда" на 2014-2018 годы</t>
  </si>
  <si>
    <t>13.</t>
  </si>
  <si>
    <t>Муниципальная программа МО "Гиагинский район" Развитие культуры и искусства" на 2014-2018 годы</t>
  </si>
  <si>
    <t>Всего</t>
  </si>
  <si>
    <t>14.</t>
  </si>
  <si>
    <t>Муниципальная программа МО "Гиагинский район" "Обеспечение доступным и комфортным жильем" на 2016 - 2018 годы</t>
  </si>
  <si>
    <t>Муниципальная программа МО "Гиагинский район" "Энергосбережение и повышение энергетической эффективности" на 2014-2018 годы</t>
  </si>
  <si>
    <t>Муниципальная программа МО "Гиагинский район" "Развитие молодежной политики" на 2014-2018 годы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</si>
  <si>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</si>
  <si>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</si>
  <si>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</si>
  <si>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</si>
  <si>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</si>
  <si>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</si>
  <si>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</si>
  <si>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</si>
  <si>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</si>
  <si>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</si>
  <si>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</si>
  <si>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</si>
  <si>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</si>
  <si>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</si>
  <si>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15.</t>
  </si>
  <si>
    <t xml:space="preserve">Муниципальная программа МО "Гиагинсикй район" "Социальная помощь малоимущим гражданам и другим категориям граждан" на 2017-2020 года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</si>
  <si>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на 2016-2020 года </t>
  </si>
  <si>
    <t>6С00000000</t>
  </si>
  <si>
    <t>6У00000000</t>
  </si>
  <si>
    <t>% исполнения к уточненному плану 2017 года</t>
  </si>
  <si>
    <t>%    исполнения к аналогичному периоду 2017 года</t>
  </si>
  <si>
    <t>Исполнение муниципальных программ  муниципального образования «Гиагинский район» с распределением бюджетных ассигнований за  1 полугодие 2018 года в сравнении с 1 полугодием 2017г.</t>
  </si>
  <si>
    <t>Фактическое исполнение на 01.07.2017 г.</t>
  </si>
  <si>
    <t>Уточненный план на 01.07.2018 г.</t>
  </si>
  <si>
    <t>Фактическое исполнение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</si>
</sst>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" zoomScaleNormal="100" workbookViewId="0">
      <selection activeCell="O6" sqref="O6"/>
    </sheetView>
  </sheetViews>
  <sheetFormatPr defaultRowHeight="15" x14ac:dyDescent="0.25"/>
  <cols>
    <col min="1" max="1" width="5.42578125" style="7" customWidth="1"/>
    <col min="2" max="2" width="56.85546875" style="7" customWidth="1"/>
    <col min="3" max="3" width="7" style="7" customWidth="1"/>
    <col min="4" max="4" width="14.5703125" style="7" customWidth="1"/>
    <col min="5" max="7" width="15.42578125" style="7" customWidth="1"/>
    <col min="8" max="8" width="15.5703125" style="7" customWidth="1"/>
    <col min="9" max="9" width="14.140625" style="7" customWidth="1"/>
    <col min="10" max="10" width="13.7109375" style="7" customWidth="1"/>
    <col min="11" max="16384" width="9.140625" style="7"/>
  </cols>
  <sheetData>
    <row r="1" spans="1:10" ht="62.25" customHeight="1" x14ac:dyDescent="0.25">
      <c r="A1" s="4"/>
      <c r="B1" s="4"/>
      <c r="C1" s="5"/>
      <c r="D1" s="5"/>
      <c r="E1" s="5"/>
      <c r="F1" s="5"/>
      <c r="G1" s="5"/>
      <c r="H1" s="6"/>
      <c r="I1" s="6"/>
      <c r="J1" s="6"/>
    </row>
    <row r="2" spans="1:10" ht="54.75" customHeight="1" x14ac:dyDescent="0.25">
      <c r="A2" s="8" t="s">
        <v>59</v>
      </c>
      <c r="B2" s="8"/>
      <c r="C2" s="8"/>
      <c r="D2" s="8"/>
      <c r="E2" s="8"/>
      <c r="F2" s="8"/>
      <c r="G2" s="8"/>
      <c r="H2" s="9"/>
      <c r="I2" s="9"/>
      <c r="J2" s="9"/>
    </row>
    <row r="3" spans="1:10" ht="21" customHeight="1" x14ac:dyDescent="0.25">
      <c r="A3" s="10" t="s">
        <v>0</v>
      </c>
      <c r="B3" s="10"/>
      <c r="C3" s="10"/>
      <c r="D3" s="10"/>
      <c r="E3" s="10"/>
      <c r="F3" s="10"/>
      <c r="G3" s="10"/>
      <c r="H3" s="11"/>
      <c r="I3" s="11"/>
      <c r="J3" s="11"/>
    </row>
    <row r="4" spans="1:10" ht="15.75" customHeight="1" x14ac:dyDescent="0.25">
      <c r="A4" s="12" t="s">
        <v>7</v>
      </c>
      <c r="B4" s="12" t="s">
        <v>1</v>
      </c>
      <c r="C4" s="12" t="s">
        <v>24</v>
      </c>
      <c r="D4" s="12" t="s">
        <v>38</v>
      </c>
      <c r="E4" s="12" t="s">
        <v>60</v>
      </c>
      <c r="F4" s="13" t="s">
        <v>61</v>
      </c>
      <c r="G4" s="13" t="s">
        <v>62</v>
      </c>
      <c r="H4" s="13" t="s">
        <v>58</v>
      </c>
      <c r="I4" s="13" t="s">
        <v>39</v>
      </c>
      <c r="J4" s="13" t="s">
        <v>57</v>
      </c>
    </row>
    <row r="5" spans="1:10" ht="78.75" customHeight="1" x14ac:dyDescent="0.25">
      <c r="A5" s="14"/>
      <c r="B5" s="14"/>
      <c r="C5" s="14"/>
      <c r="D5" s="14"/>
      <c r="E5" s="15"/>
      <c r="F5" s="16"/>
      <c r="G5" s="16"/>
      <c r="H5" s="16"/>
      <c r="I5" s="16"/>
      <c r="J5" s="16"/>
    </row>
    <row r="6" spans="1:10" ht="45" customHeight="1" x14ac:dyDescent="0.25">
      <c r="A6" s="17" t="s">
        <v>8</v>
      </c>
      <c r="B6" s="18" t="s">
        <v>25</v>
      </c>
      <c r="C6" s="19"/>
      <c r="D6" s="20" t="s">
        <v>40</v>
      </c>
      <c r="E6" s="21">
        <f>E7</f>
        <v>170798.3</v>
      </c>
      <c r="F6" s="21">
        <f>F7</f>
        <v>347841.4</v>
      </c>
      <c r="G6" s="21">
        <f>G7</f>
        <v>187434.7</v>
      </c>
      <c r="H6" s="21">
        <f>E6/F6*100</f>
        <v>49.102349519062415</v>
      </c>
      <c r="I6" s="22">
        <f>SUM(G6-F6)</f>
        <v>-160406.70000000001</v>
      </c>
      <c r="J6" s="22">
        <f>SUM(G6/F6*100)</f>
        <v>53.885103958298231</v>
      </c>
    </row>
    <row r="7" spans="1:10" ht="35.25" customHeight="1" x14ac:dyDescent="0.25">
      <c r="A7" s="23"/>
      <c r="B7" s="24" t="s">
        <v>2</v>
      </c>
      <c r="C7" s="25">
        <v>905</v>
      </c>
      <c r="D7" s="26"/>
      <c r="E7" s="27">
        <v>170798.3</v>
      </c>
      <c r="F7" s="28">
        <v>347841.4</v>
      </c>
      <c r="G7" s="27">
        <v>187434.7</v>
      </c>
      <c r="H7" s="21">
        <f t="shared" ref="H6:H32" si="0">E7/F7*100</f>
        <v>49.102349519062415</v>
      </c>
      <c r="I7" s="29">
        <f t="shared" ref="I7:I35" si="1">SUM(G7-F7)</f>
        <v>-160406.70000000001</v>
      </c>
      <c r="J7" s="29">
        <f>SUM(G7/F7*100)</f>
        <v>53.885103958298231</v>
      </c>
    </row>
    <row r="8" spans="1:10" ht="42.75" customHeight="1" x14ac:dyDescent="0.25">
      <c r="A8" s="17" t="s">
        <v>9</v>
      </c>
      <c r="B8" s="18" t="s">
        <v>32</v>
      </c>
      <c r="C8" s="19"/>
      <c r="D8" s="20" t="s">
        <v>49</v>
      </c>
      <c r="E8" s="30">
        <f>E9</f>
        <v>30108.799999999999</v>
      </c>
      <c r="F8" s="30">
        <f>F9</f>
        <v>111931.1</v>
      </c>
      <c r="G8" s="30">
        <f>G9</f>
        <v>70427.7</v>
      </c>
      <c r="H8" s="21">
        <f t="shared" si="0"/>
        <v>26.899405080446808</v>
      </c>
      <c r="I8" s="22">
        <f t="shared" si="1"/>
        <v>-41503.400000000009</v>
      </c>
      <c r="J8" s="22">
        <f t="shared" ref="J8:J13" si="2">SUM(G8/F8*100)</f>
        <v>62.920582393990586</v>
      </c>
    </row>
    <row r="9" spans="1:10" ht="31.5" x14ac:dyDescent="0.25">
      <c r="A9" s="23"/>
      <c r="B9" s="31" t="s">
        <v>3</v>
      </c>
      <c r="C9" s="25">
        <v>902</v>
      </c>
      <c r="D9" s="26"/>
      <c r="E9" s="32">
        <v>30108.799999999999</v>
      </c>
      <c r="F9" s="28">
        <v>111931.1</v>
      </c>
      <c r="G9" s="27">
        <v>70427.7</v>
      </c>
      <c r="H9" s="21">
        <f t="shared" si="0"/>
        <v>26.899405080446808</v>
      </c>
      <c r="I9" s="29">
        <f t="shared" si="1"/>
        <v>-41503.400000000009</v>
      </c>
      <c r="J9" s="29">
        <f t="shared" si="2"/>
        <v>62.920582393990586</v>
      </c>
    </row>
    <row r="10" spans="1:10" ht="61.5" customHeight="1" x14ac:dyDescent="0.25">
      <c r="A10" s="33" t="s">
        <v>10</v>
      </c>
      <c r="B10" s="18" t="s">
        <v>26</v>
      </c>
      <c r="C10" s="19"/>
      <c r="D10" s="20" t="s">
        <v>50</v>
      </c>
      <c r="E10" s="30">
        <f>E11</f>
        <v>3804.1</v>
      </c>
      <c r="F10" s="30">
        <f>F11</f>
        <v>11537.7</v>
      </c>
      <c r="G10" s="30">
        <f>G11</f>
        <v>4320.7</v>
      </c>
      <c r="H10" s="21">
        <f t="shared" si="0"/>
        <v>32.971042755488526</v>
      </c>
      <c r="I10" s="22">
        <f t="shared" si="1"/>
        <v>-7217.0000000000009</v>
      </c>
      <c r="J10" s="22">
        <f t="shared" si="2"/>
        <v>37.448538270192493</v>
      </c>
    </row>
    <row r="11" spans="1:10" ht="31.5" x14ac:dyDescent="0.25">
      <c r="A11" s="23"/>
      <c r="B11" s="34" t="s">
        <v>5</v>
      </c>
      <c r="C11" s="25">
        <v>903</v>
      </c>
      <c r="D11" s="26"/>
      <c r="E11" s="32">
        <v>3804.1</v>
      </c>
      <c r="F11" s="28">
        <v>11537.7</v>
      </c>
      <c r="G11" s="27">
        <v>4320.7</v>
      </c>
      <c r="H11" s="21">
        <f t="shared" si="0"/>
        <v>32.971042755488526</v>
      </c>
      <c r="I11" s="29">
        <f t="shared" si="1"/>
        <v>-7217.0000000000009</v>
      </c>
      <c r="J11" s="29">
        <f t="shared" si="2"/>
        <v>37.448538270192493</v>
      </c>
    </row>
    <row r="12" spans="1:10" ht="60.75" customHeight="1" x14ac:dyDescent="0.25">
      <c r="A12" s="17" t="s">
        <v>11</v>
      </c>
      <c r="B12" s="35" t="s">
        <v>36</v>
      </c>
      <c r="C12" s="36"/>
      <c r="D12" s="20" t="s">
        <v>51</v>
      </c>
      <c r="E12" s="37">
        <f>E13+E14+E16+E15</f>
        <v>4605.8</v>
      </c>
      <c r="F12" s="37">
        <f>F13+F14+F16+F15</f>
        <v>4970.3</v>
      </c>
      <c r="G12" s="37">
        <f>G13+G14+G16+G15</f>
        <v>2088.3000000000002</v>
      </c>
      <c r="H12" s="21">
        <f t="shared" si="0"/>
        <v>92.666438645554592</v>
      </c>
      <c r="I12" s="22">
        <f>SUM(G12-F12)</f>
        <v>-2882</v>
      </c>
      <c r="J12" s="22">
        <f>SUM(G12/F12*100)</f>
        <v>42.015572500653889</v>
      </c>
    </row>
    <row r="13" spans="1:10" ht="15.75" x14ac:dyDescent="0.25">
      <c r="A13" s="23"/>
      <c r="B13" s="24" t="s">
        <v>4</v>
      </c>
      <c r="C13" s="25">
        <v>908</v>
      </c>
      <c r="D13" s="26"/>
      <c r="E13" s="27">
        <v>0</v>
      </c>
      <c r="F13" s="28">
        <v>22</v>
      </c>
      <c r="G13" s="27">
        <v>22</v>
      </c>
      <c r="H13" s="21">
        <f t="shared" si="0"/>
        <v>0</v>
      </c>
      <c r="I13" s="29">
        <f t="shared" si="1"/>
        <v>0</v>
      </c>
      <c r="J13" s="29">
        <f t="shared" si="2"/>
        <v>100</v>
      </c>
    </row>
    <row r="14" spans="1:10" ht="31.5" x14ac:dyDescent="0.25">
      <c r="A14" s="23"/>
      <c r="B14" s="24" t="s">
        <v>3</v>
      </c>
      <c r="C14" s="25">
        <v>902</v>
      </c>
      <c r="D14" s="26"/>
      <c r="E14" s="27">
        <v>1171.3</v>
      </c>
      <c r="F14" s="28">
        <v>484</v>
      </c>
      <c r="G14" s="27">
        <v>301</v>
      </c>
      <c r="H14" s="21">
        <f t="shared" si="0"/>
        <v>242.00413223140495</v>
      </c>
      <c r="I14" s="29">
        <f t="shared" si="1"/>
        <v>-183</v>
      </c>
      <c r="J14" s="29">
        <f t="shared" ref="J14:J36" si="3">SUM(G14/F14*100)</f>
        <v>62.190082644628099</v>
      </c>
    </row>
    <row r="15" spans="1:10" ht="31.5" x14ac:dyDescent="0.25">
      <c r="A15" s="23"/>
      <c r="B15" s="34" t="s">
        <v>5</v>
      </c>
      <c r="C15" s="25">
        <v>903</v>
      </c>
      <c r="D15" s="26"/>
      <c r="E15" s="27">
        <v>0</v>
      </c>
      <c r="F15" s="28">
        <v>5</v>
      </c>
      <c r="G15" s="27">
        <v>0</v>
      </c>
      <c r="H15" s="21">
        <f t="shared" si="0"/>
        <v>0</v>
      </c>
      <c r="I15" s="29">
        <f t="shared" ref="I15" si="4">SUM(G15-F15)</f>
        <v>-5</v>
      </c>
      <c r="J15" s="29">
        <f t="shared" si="3"/>
        <v>0</v>
      </c>
    </row>
    <row r="16" spans="1:10" ht="31.5" x14ac:dyDescent="0.25">
      <c r="A16" s="23"/>
      <c r="B16" s="24" t="s">
        <v>2</v>
      </c>
      <c r="C16" s="25">
        <v>905</v>
      </c>
      <c r="D16" s="26"/>
      <c r="E16" s="27">
        <v>3434.5</v>
      </c>
      <c r="F16" s="28">
        <v>4459.3</v>
      </c>
      <c r="G16" s="27">
        <v>1765.3</v>
      </c>
      <c r="H16" s="21">
        <f t="shared" si="0"/>
        <v>77.018814612158863</v>
      </c>
      <c r="I16" s="29">
        <f t="shared" si="1"/>
        <v>-2694</v>
      </c>
      <c r="J16" s="29">
        <f t="shared" si="3"/>
        <v>39.586930684188097</v>
      </c>
    </row>
    <row r="17" spans="1:10" ht="41.25" customHeight="1" x14ac:dyDescent="0.25">
      <c r="A17" s="33" t="s">
        <v>12</v>
      </c>
      <c r="B17" s="18" t="s">
        <v>37</v>
      </c>
      <c r="C17" s="19"/>
      <c r="D17" s="20" t="s">
        <v>41</v>
      </c>
      <c r="E17" s="30">
        <f>E18</f>
        <v>74.7</v>
      </c>
      <c r="F17" s="30">
        <f>F18</f>
        <v>100</v>
      </c>
      <c r="G17" s="30">
        <f>G18</f>
        <v>59.6</v>
      </c>
      <c r="H17" s="21">
        <f t="shared" si="0"/>
        <v>74.7</v>
      </c>
      <c r="I17" s="22">
        <f t="shared" si="1"/>
        <v>-40.4</v>
      </c>
      <c r="J17" s="22">
        <f t="shared" si="3"/>
        <v>59.599999999999994</v>
      </c>
    </row>
    <row r="18" spans="1:10" ht="15.75" x14ac:dyDescent="0.25">
      <c r="A18" s="38"/>
      <c r="B18" s="24" t="s">
        <v>4</v>
      </c>
      <c r="C18" s="25">
        <v>908</v>
      </c>
      <c r="D18" s="26"/>
      <c r="E18" s="32">
        <v>74.7</v>
      </c>
      <c r="F18" s="28">
        <v>100</v>
      </c>
      <c r="G18" s="27">
        <v>59.6</v>
      </c>
      <c r="H18" s="21">
        <f t="shared" si="0"/>
        <v>74.7</v>
      </c>
      <c r="I18" s="29">
        <f t="shared" si="1"/>
        <v>-40.4</v>
      </c>
      <c r="J18" s="29">
        <f t="shared" si="3"/>
        <v>59.599999999999994</v>
      </c>
    </row>
    <row r="19" spans="1:10" ht="63" customHeight="1" x14ac:dyDescent="0.25">
      <c r="A19" s="33" t="s">
        <v>6</v>
      </c>
      <c r="B19" s="18" t="s">
        <v>27</v>
      </c>
      <c r="C19" s="19"/>
      <c r="D19" s="20" t="s">
        <v>42</v>
      </c>
      <c r="E19" s="30">
        <f>E20</f>
        <v>170.9</v>
      </c>
      <c r="F19" s="30">
        <f>F20</f>
        <v>260</v>
      </c>
      <c r="G19" s="30">
        <f>G20</f>
        <v>146.6</v>
      </c>
      <c r="H19" s="21">
        <f t="shared" si="0"/>
        <v>65.730769230769241</v>
      </c>
      <c r="I19" s="22">
        <f t="shared" si="1"/>
        <v>-113.4</v>
      </c>
      <c r="J19" s="22">
        <f t="shared" si="3"/>
        <v>56.38461538461538</v>
      </c>
    </row>
    <row r="20" spans="1:10" ht="15.75" x14ac:dyDescent="0.25">
      <c r="A20" s="23"/>
      <c r="B20" s="24" t="s">
        <v>4</v>
      </c>
      <c r="C20" s="25">
        <v>908</v>
      </c>
      <c r="D20" s="26"/>
      <c r="E20" s="32">
        <v>170.9</v>
      </c>
      <c r="F20" s="28">
        <v>260</v>
      </c>
      <c r="G20" s="39">
        <v>146.6</v>
      </c>
      <c r="H20" s="21">
        <f t="shared" si="0"/>
        <v>65.730769230769241</v>
      </c>
      <c r="I20" s="29">
        <f t="shared" si="1"/>
        <v>-113.4</v>
      </c>
      <c r="J20" s="29">
        <f t="shared" si="3"/>
        <v>56.38461538461538</v>
      </c>
    </row>
    <row r="21" spans="1:10" ht="81.75" customHeight="1" x14ac:dyDescent="0.25">
      <c r="A21" s="33" t="s">
        <v>13</v>
      </c>
      <c r="B21" s="18" t="s">
        <v>19</v>
      </c>
      <c r="C21" s="19"/>
      <c r="D21" s="40" t="s">
        <v>43</v>
      </c>
      <c r="E21" s="30">
        <f>E22</f>
        <v>756.8</v>
      </c>
      <c r="F21" s="30">
        <f>F22</f>
        <v>1947</v>
      </c>
      <c r="G21" s="30">
        <f>G22</f>
        <v>1832.5</v>
      </c>
      <c r="H21" s="21">
        <f t="shared" si="0"/>
        <v>38.870056497175135</v>
      </c>
      <c r="I21" s="22">
        <f t="shared" si="1"/>
        <v>-114.5</v>
      </c>
      <c r="J21" s="22">
        <f t="shared" si="3"/>
        <v>94.119157678479709</v>
      </c>
    </row>
    <row r="22" spans="1:10" ht="15.75" x14ac:dyDescent="0.25">
      <c r="A22" s="38"/>
      <c r="B22" s="24" t="s">
        <v>4</v>
      </c>
      <c r="C22" s="41">
        <v>908</v>
      </c>
      <c r="D22" s="42"/>
      <c r="E22" s="43">
        <v>756.8</v>
      </c>
      <c r="F22" s="28">
        <v>1947</v>
      </c>
      <c r="G22" s="27">
        <v>1832.5</v>
      </c>
      <c r="H22" s="21">
        <f t="shared" si="0"/>
        <v>38.870056497175135</v>
      </c>
      <c r="I22" s="29">
        <f t="shared" si="1"/>
        <v>-114.5</v>
      </c>
      <c r="J22" s="29">
        <f t="shared" si="3"/>
        <v>94.119157678479709</v>
      </c>
    </row>
    <row r="23" spans="1:10" ht="126" customHeight="1" x14ac:dyDescent="0.25">
      <c r="A23" s="33" t="s">
        <v>14</v>
      </c>
      <c r="B23" s="18" t="s">
        <v>28</v>
      </c>
      <c r="C23" s="19"/>
      <c r="D23" s="40" t="s">
        <v>44</v>
      </c>
      <c r="E23" s="30">
        <f t="shared" ref="E23:G23" si="5">E24</f>
        <v>3485.6</v>
      </c>
      <c r="F23" s="30">
        <f t="shared" si="5"/>
        <v>1347.4</v>
      </c>
      <c r="G23" s="30">
        <f t="shared" si="5"/>
        <v>668.2</v>
      </c>
      <c r="H23" s="21">
        <f t="shared" si="0"/>
        <v>258.69081193409528</v>
      </c>
      <c r="I23" s="22">
        <f t="shared" si="1"/>
        <v>-679.2</v>
      </c>
      <c r="J23" s="22">
        <f t="shared" si="3"/>
        <v>49.591806442036514</v>
      </c>
    </row>
    <row r="24" spans="1:10" ht="15.75" x14ac:dyDescent="0.25">
      <c r="A24" s="33"/>
      <c r="B24" s="44" t="s">
        <v>4</v>
      </c>
      <c r="C24" s="45">
        <v>908</v>
      </c>
      <c r="D24" s="42"/>
      <c r="E24" s="43">
        <v>3485.6</v>
      </c>
      <c r="F24" s="28">
        <v>1347.4</v>
      </c>
      <c r="G24" s="27">
        <v>668.2</v>
      </c>
      <c r="H24" s="21">
        <f t="shared" si="0"/>
        <v>258.69081193409528</v>
      </c>
      <c r="I24" s="29">
        <f t="shared" si="1"/>
        <v>-679.2</v>
      </c>
      <c r="J24" s="29">
        <f t="shared" si="3"/>
        <v>49.591806442036514</v>
      </c>
    </row>
    <row r="25" spans="1:10" ht="69" customHeight="1" x14ac:dyDescent="0.25">
      <c r="A25" s="33" t="s">
        <v>15</v>
      </c>
      <c r="B25" s="18" t="s">
        <v>29</v>
      </c>
      <c r="C25" s="19"/>
      <c r="D25" s="40" t="s">
        <v>45</v>
      </c>
      <c r="E25" s="30">
        <f>E26</f>
        <v>50</v>
      </c>
      <c r="F25" s="30">
        <f>F26</f>
        <v>100</v>
      </c>
      <c r="G25" s="30">
        <f>SUM(G26)</f>
        <v>50</v>
      </c>
      <c r="H25" s="21">
        <f t="shared" si="0"/>
        <v>50</v>
      </c>
      <c r="I25" s="22">
        <f t="shared" si="1"/>
        <v>-50</v>
      </c>
      <c r="J25" s="22">
        <f t="shared" si="3"/>
        <v>50</v>
      </c>
    </row>
    <row r="26" spans="1:10" ht="31.5" x14ac:dyDescent="0.25">
      <c r="A26" s="38"/>
      <c r="B26" s="24" t="s">
        <v>2</v>
      </c>
      <c r="C26" s="41">
        <v>905</v>
      </c>
      <c r="D26" s="42"/>
      <c r="E26" s="43">
        <v>50</v>
      </c>
      <c r="F26" s="28">
        <v>100</v>
      </c>
      <c r="G26" s="27">
        <v>50</v>
      </c>
      <c r="H26" s="21">
        <f t="shared" si="0"/>
        <v>50</v>
      </c>
      <c r="I26" s="29">
        <f t="shared" si="1"/>
        <v>-50</v>
      </c>
      <c r="J26" s="29">
        <f t="shared" si="3"/>
        <v>50</v>
      </c>
    </row>
    <row r="27" spans="1:10" ht="43.5" customHeight="1" x14ac:dyDescent="0.25">
      <c r="A27" s="17" t="s">
        <v>16</v>
      </c>
      <c r="B27" s="18" t="s">
        <v>30</v>
      </c>
      <c r="C27" s="19"/>
      <c r="D27" s="40" t="s">
        <v>46</v>
      </c>
      <c r="E27" s="30">
        <f>E28+E29+E30</f>
        <v>0</v>
      </c>
      <c r="F27" s="30">
        <f>F28+F29+F30</f>
        <v>333</v>
      </c>
      <c r="G27" s="30">
        <f>G28+G29+G30</f>
        <v>0</v>
      </c>
      <c r="H27" s="21">
        <f t="shared" si="0"/>
        <v>0</v>
      </c>
      <c r="I27" s="22">
        <f t="shared" si="1"/>
        <v>-333</v>
      </c>
      <c r="J27" s="22">
        <f t="shared" si="3"/>
        <v>0</v>
      </c>
    </row>
    <row r="28" spans="1:10" ht="31.5" x14ac:dyDescent="0.25">
      <c r="A28" s="38"/>
      <c r="B28" s="24" t="s">
        <v>17</v>
      </c>
      <c r="C28" s="41">
        <v>902</v>
      </c>
      <c r="D28" s="42"/>
      <c r="E28" s="43">
        <v>0</v>
      </c>
      <c r="F28" s="28">
        <v>138.1</v>
      </c>
      <c r="G28" s="27">
        <v>0</v>
      </c>
      <c r="H28" s="21">
        <f t="shared" si="0"/>
        <v>0</v>
      </c>
      <c r="I28" s="29">
        <f t="shared" si="1"/>
        <v>-138.1</v>
      </c>
      <c r="J28" s="29">
        <f t="shared" si="3"/>
        <v>0</v>
      </c>
    </row>
    <row r="29" spans="1:10" ht="30.75" customHeight="1" x14ac:dyDescent="0.25">
      <c r="A29" s="38"/>
      <c r="B29" s="24" t="s">
        <v>2</v>
      </c>
      <c r="C29" s="41">
        <v>905</v>
      </c>
      <c r="D29" s="42"/>
      <c r="E29" s="43">
        <v>0</v>
      </c>
      <c r="F29" s="28">
        <v>194.9</v>
      </c>
      <c r="G29" s="27">
        <v>0</v>
      </c>
      <c r="H29" s="21">
        <f t="shared" si="0"/>
        <v>0</v>
      </c>
      <c r="I29" s="29">
        <f t="shared" si="1"/>
        <v>-194.9</v>
      </c>
      <c r="J29" s="29">
        <f t="shared" si="3"/>
        <v>0</v>
      </c>
    </row>
    <row r="30" spans="1:10" ht="15.75" hidden="1" x14ac:dyDescent="0.25">
      <c r="A30" s="23"/>
      <c r="B30" s="24" t="s">
        <v>18</v>
      </c>
      <c r="C30" s="25">
        <v>908</v>
      </c>
      <c r="D30" s="42"/>
      <c r="E30" s="43">
        <v>0</v>
      </c>
      <c r="F30" s="28">
        <v>0</v>
      </c>
      <c r="G30" s="27">
        <v>0</v>
      </c>
      <c r="H30" s="21" t="e">
        <f t="shared" si="0"/>
        <v>#DIV/0!</v>
      </c>
      <c r="I30" s="29">
        <f t="shared" si="1"/>
        <v>0</v>
      </c>
      <c r="J30" s="29" t="e">
        <f t="shared" si="3"/>
        <v>#DIV/0!</v>
      </c>
    </row>
    <row r="31" spans="1:10" ht="44.25" customHeight="1" x14ac:dyDescent="0.25">
      <c r="A31" s="33" t="s">
        <v>20</v>
      </c>
      <c r="B31" s="18" t="s">
        <v>21</v>
      </c>
      <c r="C31" s="19"/>
      <c r="D31" s="40" t="s">
        <v>47</v>
      </c>
      <c r="E31" s="30">
        <f>E32+E33+E34+E35</f>
        <v>91</v>
      </c>
      <c r="F31" s="30">
        <f>F32+F33+F34+F35</f>
        <v>1415</v>
      </c>
      <c r="G31" s="30">
        <f>G32+G33+G34+G35</f>
        <v>1064.4000000000001</v>
      </c>
      <c r="H31" s="21">
        <f t="shared" si="0"/>
        <v>6.4310954063604235</v>
      </c>
      <c r="I31" s="22">
        <f t="shared" si="1"/>
        <v>-350.59999999999991</v>
      </c>
      <c r="J31" s="22">
        <f t="shared" si="3"/>
        <v>75.222614840989408</v>
      </c>
    </row>
    <row r="32" spans="1:10" ht="15.75" x14ac:dyDescent="0.25">
      <c r="A32" s="33"/>
      <c r="B32" s="24" t="s">
        <v>18</v>
      </c>
      <c r="C32" s="25">
        <v>908</v>
      </c>
      <c r="D32" s="42"/>
      <c r="E32" s="43">
        <v>0</v>
      </c>
      <c r="F32" s="28">
        <v>1321</v>
      </c>
      <c r="G32" s="27">
        <v>1064.4000000000001</v>
      </c>
      <c r="H32" s="21">
        <f t="shared" si="0"/>
        <v>0</v>
      </c>
      <c r="I32" s="29">
        <f t="shared" si="1"/>
        <v>-256.59999999999991</v>
      </c>
      <c r="J32" s="29">
        <f t="shared" si="3"/>
        <v>80.575321725965182</v>
      </c>
    </row>
    <row r="33" spans="1:10" ht="47.25" x14ac:dyDescent="0.25">
      <c r="A33" s="33"/>
      <c r="B33" s="24" t="s">
        <v>22</v>
      </c>
      <c r="C33" s="25">
        <v>902</v>
      </c>
      <c r="D33" s="26"/>
      <c r="E33" s="32">
        <v>41</v>
      </c>
      <c r="F33" s="28">
        <v>0</v>
      </c>
      <c r="G33" s="27">
        <v>0</v>
      </c>
      <c r="H33" s="21">
        <v>0</v>
      </c>
      <c r="I33" s="29">
        <f t="shared" si="1"/>
        <v>0</v>
      </c>
      <c r="J33" s="29">
        <v>0</v>
      </c>
    </row>
    <row r="34" spans="1:10" ht="47.25" x14ac:dyDescent="0.25">
      <c r="A34" s="33"/>
      <c r="B34" s="24" t="s">
        <v>23</v>
      </c>
      <c r="C34" s="25">
        <v>910</v>
      </c>
      <c r="D34" s="26"/>
      <c r="E34" s="32">
        <v>0</v>
      </c>
      <c r="F34" s="28">
        <v>94</v>
      </c>
      <c r="G34" s="27">
        <v>0</v>
      </c>
      <c r="H34" s="21">
        <v>0</v>
      </c>
      <c r="I34" s="29">
        <f t="shared" si="1"/>
        <v>-94</v>
      </c>
      <c r="J34" s="29">
        <v>0</v>
      </c>
    </row>
    <row r="35" spans="1:10" ht="31.5" x14ac:dyDescent="0.25">
      <c r="A35" s="46"/>
      <c r="B35" s="24" t="s">
        <v>2</v>
      </c>
      <c r="C35" s="41">
        <v>905</v>
      </c>
      <c r="D35" s="42"/>
      <c r="E35" s="43">
        <v>50</v>
      </c>
      <c r="F35" s="28">
        <v>0</v>
      </c>
      <c r="G35" s="27">
        <v>0</v>
      </c>
      <c r="H35" s="21">
        <v>0</v>
      </c>
      <c r="I35" s="29">
        <f t="shared" si="1"/>
        <v>0</v>
      </c>
      <c r="J35" s="29">
        <v>0</v>
      </c>
    </row>
    <row r="36" spans="1:10" ht="52.5" customHeight="1" x14ac:dyDescent="0.25">
      <c r="A36" s="46" t="s">
        <v>31</v>
      </c>
      <c r="B36" s="47" t="s">
        <v>35</v>
      </c>
      <c r="C36" s="48"/>
      <c r="D36" s="40" t="s">
        <v>48</v>
      </c>
      <c r="E36" s="49">
        <f>E37</f>
        <v>3156</v>
      </c>
      <c r="F36" s="49">
        <f>F37</f>
        <v>21240.6</v>
      </c>
      <c r="G36" s="49">
        <f>G37</f>
        <v>1742.1</v>
      </c>
      <c r="H36" s="21">
        <f t="shared" ref="H36:H43" si="6">E36/F36*100</f>
        <v>14.858337335103529</v>
      </c>
      <c r="I36" s="22">
        <f>SUM(G36-F36)</f>
        <v>-19498.5</v>
      </c>
      <c r="J36" s="22">
        <f t="shared" si="3"/>
        <v>8.2017457133979281</v>
      </c>
    </row>
    <row r="37" spans="1:10" ht="15.75" x14ac:dyDescent="0.25">
      <c r="A37" s="46"/>
      <c r="B37" s="24" t="s">
        <v>4</v>
      </c>
      <c r="C37" s="41">
        <v>908</v>
      </c>
      <c r="D37" s="42"/>
      <c r="E37" s="43">
        <v>3156</v>
      </c>
      <c r="F37" s="32">
        <v>21240.6</v>
      </c>
      <c r="G37" s="50">
        <v>1742.1</v>
      </c>
      <c r="H37" s="21">
        <f t="shared" si="6"/>
        <v>14.858337335103529</v>
      </c>
      <c r="I37" s="22">
        <f t="shared" ref="I37:I41" si="7">SUM(G37-F37)</f>
        <v>-19498.5</v>
      </c>
      <c r="J37" s="22">
        <f t="shared" ref="J37:J41" si="8">SUM(G37/F37*100)</f>
        <v>8.2017457133979281</v>
      </c>
    </row>
    <row r="38" spans="1:10" ht="65.25" customHeight="1" x14ac:dyDescent="0.25">
      <c r="A38" s="46" t="s">
        <v>34</v>
      </c>
      <c r="B38" s="51" t="s">
        <v>54</v>
      </c>
      <c r="C38" s="41"/>
      <c r="D38" s="40" t="s">
        <v>56</v>
      </c>
      <c r="E38" s="52">
        <f>E39+E40</f>
        <v>19.899999999999999</v>
      </c>
      <c r="F38" s="53">
        <f>F40+F39</f>
        <v>45</v>
      </c>
      <c r="G38" s="53">
        <f>G40+G39</f>
        <v>32.200000000000003</v>
      </c>
      <c r="H38" s="21">
        <f t="shared" si="6"/>
        <v>44.222222222222221</v>
      </c>
      <c r="I38" s="22">
        <f t="shared" si="7"/>
        <v>-12.799999999999997</v>
      </c>
      <c r="J38" s="22">
        <f t="shared" si="8"/>
        <v>71.555555555555557</v>
      </c>
    </row>
    <row r="39" spans="1:10" ht="30" customHeight="1" x14ac:dyDescent="0.25">
      <c r="A39" s="46"/>
      <c r="B39" s="24" t="s">
        <v>2</v>
      </c>
      <c r="C39" s="41">
        <v>905</v>
      </c>
      <c r="D39" s="42"/>
      <c r="E39" s="43">
        <v>0</v>
      </c>
      <c r="F39" s="28">
        <v>5</v>
      </c>
      <c r="G39" s="27">
        <v>0</v>
      </c>
      <c r="H39" s="21">
        <f t="shared" si="6"/>
        <v>0</v>
      </c>
      <c r="I39" s="29">
        <f t="shared" ref="I39" si="9">SUM(G39-F39)</f>
        <v>-5</v>
      </c>
      <c r="J39" s="29">
        <f t="shared" ref="J39" si="10">SUM(G39/F39*100)</f>
        <v>0</v>
      </c>
    </row>
    <row r="40" spans="1:10" ht="31.5" customHeight="1" x14ac:dyDescent="0.25">
      <c r="A40" s="46"/>
      <c r="B40" s="24" t="s">
        <v>4</v>
      </c>
      <c r="C40" s="41">
        <v>908</v>
      </c>
      <c r="D40" s="42"/>
      <c r="E40" s="43">
        <v>19.899999999999999</v>
      </c>
      <c r="F40" s="32">
        <v>40</v>
      </c>
      <c r="G40" s="50">
        <v>32.200000000000003</v>
      </c>
      <c r="H40" s="21">
        <f t="shared" si="6"/>
        <v>49.749999999999993</v>
      </c>
      <c r="I40" s="22">
        <f t="shared" si="7"/>
        <v>-7.7999999999999972</v>
      </c>
      <c r="J40" s="22">
        <f t="shared" si="8"/>
        <v>80.5</v>
      </c>
    </row>
    <row r="41" spans="1:10" ht="63" customHeight="1" x14ac:dyDescent="0.25">
      <c r="A41" s="46" t="s">
        <v>52</v>
      </c>
      <c r="B41" s="51" t="s">
        <v>53</v>
      </c>
      <c r="C41" s="41"/>
      <c r="D41" s="40" t="s">
        <v>55</v>
      </c>
      <c r="E41" s="52">
        <f>E42</f>
        <v>0</v>
      </c>
      <c r="F41" s="53">
        <f>F42</f>
        <v>300</v>
      </c>
      <c r="G41" s="53">
        <f>G42</f>
        <v>50</v>
      </c>
      <c r="H41" s="21">
        <f t="shared" si="6"/>
        <v>0</v>
      </c>
      <c r="I41" s="22">
        <f t="shared" si="7"/>
        <v>-250</v>
      </c>
      <c r="J41" s="22">
        <f t="shared" si="8"/>
        <v>16.666666666666664</v>
      </c>
    </row>
    <row r="42" spans="1:10" ht="30" customHeight="1" x14ac:dyDescent="0.25">
      <c r="A42" s="46"/>
      <c r="B42" s="24" t="s">
        <v>4</v>
      </c>
      <c r="C42" s="41">
        <v>908</v>
      </c>
      <c r="D42" s="42"/>
      <c r="E42" s="43">
        <v>0</v>
      </c>
      <c r="F42" s="32">
        <v>300</v>
      </c>
      <c r="G42" s="50">
        <v>50</v>
      </c>
      <c r="H42" s="21">
        <f t="shared" si="6"/>
        <v>0</v>
      </c>
      <c r="I42" s="22">
        <f t="shared" ref="I42" si="11">SUM(G42-F42)</f>
        <v>-250</v>
      </c>
      <c r="J42" s="22">
        <f t="shared" ref="J42" si="12">SUM(G42/F42*100)</f>
        <v>16.666666666666664</v>
      </c>
    </row>
    <row r="43" spans="1:10" ht="60.75" customHeight="1" x14ac:dyDescent="0.25">
      <c r="A43" s="33"/>
      <c r="B43" s="51" t="s">
        <v>33</v>
      </c>
      <c r="C43" s="23"/>
      <c r="D43" s="54"/>
      <c r="E43" s="21">
        <f t="shared" ref="E43:G43" si="13">E37+E31+E27+E25+E23+E22+E20+E18+E12+E11+E9+E7+E38+E41</f>
        <v>217121.9</v>
      </c>
      <c r="F43" s="21">
        <f t="shared" si="13"/>
        <v>503368.5</v>
      </c>
      <c r="G43" s="21">
        <f t="shared" si="13"/>
        <v>269917.00000000006</v>
      </c>
      <c r="H43" s="21">
        <f t="shared" si="6"/>
        <v>43.133787672450694</v>
      </c>
      <c r="I43" s="22">
        <f>SUM(G43-F43)</f>
        <v>-233451.49999999994</v>
      </c>
      <c r="J43" s="22">
        <f>SUM(G43/F43*100)</f>
        <v>53.622147591674896</v>
      </c>
    </row>
    <row r="44" spans="1:10" ht="15.75" x14ac:dyDescent="0.25">
      <c r="A44" s="33"/>
      <c r="B44" s="55"/>
      <c r="C44" s="56"/>
      <c r="D44" s="56"/>
      <c r="E44" s="56"/>
      <c r="F44" s="56"/>
    </row>
    <row r="45" spans="1:10" ht="15.75" x14ac:dyDescent="0.25">
      <c r="A45" s="23"/>
      <c r="B45" s="3"/>
      <c r="C45" s="1"/>
      <c r="D45" s="1"/>
      <c r="E45" s="1"/>
      <c r="F45" s="1"/>
      <c r="G45" s="2"/>
      <c r="H45" s="2"/>
      <c r="I45" s="2"/>
      <c r="J45" s="2"/>
    </row>
    <row r="46" spans="1:10" ht="29.25" customHeight="1" x14ac:dyDescent="0.25">
      <c r="A46" s="56"/>
    </row>
    <row r="47" spans="1:10" ht="48.75" customHeight="1" x14ac:dyDescent="0.25">
      <c r="A47" s="3"/>
    </row>
    <row r="48" spans="1:10" ht="116.25" customHeight="1" x14ac:dyDescent="0.25"/>
  </sheetData>
  <mergeCells count="24">
    <mergeCell ref="B27:C27"/>
    <mergeCell ref="B31:C31"/>
    <mergeCell ref="G4:G5"/>
    <mergeCell ref="I4:I5"/>
    <mergeCell ref="J4:J5"/>
    <mergeCell ref="F4:F5"/>
    <mergeCell ref="D4:D5"/>
    <mergeCell ref="B21:C21"/>
    <mergeCell ref="B23:C23"/>
    <mergeCell ref="B25:C25"/>
    <mergeCell ref="H4:H5"/>
    <mergeCell ref="E4:E5"/>
    <mergeCell ref="C1:G1"/>
    <mergeCell ref="B19:C19"/>
    <mergeCell ref="B6:C6"/>
    <mergeCell ref="B8:C8"/>
    <mergeCell ref="B10:C10"/>
    <mergeCell ref="B12:C12"/>
    <mergeCell ref="B17:C17"/>
    <mergeCell ref="A2:G2"/>
    <mergeCell ref="A3:G3"/>
    <mergeCell ref="A4:A5"/>
    <mergeCell ref="B4:B5"/>
    <mergeCell ref="C4:C5"/>
  </mergeCells>
  <pageMargins left="0.11811023622047245" right="0.11811023622047245" top="0.35433070866141736" bottom="0.35433070866141736" header="0.31496062992125984" footer="0.31496062992125984"/>
  <pageSetup paperSize="9" scale="57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2017-06-16T13:18:22Z</cp:lastPrinted>
  <dcterms:created xsi:type="dcterms:W3CDTF">2013-11-12T13:28:52Z</dcterms:created>
  <dcterms:modified xsi:type="dcterms:W3CDTF">2018-07-16T12:28:17Z</dcterms:modified>
</cp:coreProperties>
</file>