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2995" windowHeight="9615"/>
  </bookViews>
  <sheets>
    <sheet name="Лист1" sheetId="2" r:id="rId1"/>
    <sheet name="Лист3" sheetId="3" r:id="rId2"/>
  </sheets>
  <definedNames>
    <definedName name="_xlnm.Print_Area" localSheetId="0">Лист1!$A$1:$J$59</definedName>
  </definedNames>
  <calcPr calcId="145621"/>
</workbook>
</file>

<file path=xl/calcChain.xml><?xml version="1.0" encoding="utf-8"?>
<calcChain xmlns="http://schemas.openxmlformats.org/spreadsheetml/2006/main">
  <c r="H26" i="2" l="1"/>
  <c r="H42" i="2" l="1"/>
  <c r="I40" i="2"/>
  <c r="I41" i="2"/>
  <c r="H38" i="2"/>
  <c r="I38" i="2"/>
  <c r="J38" i="2"/>
  <c r="F39" i="2"/>
  <c r="G39" i="2"/>
  <c r="I39" i="2" s="1"/>
  <c r="E39" i="2"/>
  <c r="H39" i="2" s="1"/>
  <c r="I30" i="2"/>
  <c r="H31" i="2"/>
  <c r="I31" i="2"/>
  <c r="J31" i="2"/>
  <c r="H32" i="2"/>
  <c r="I32" i="2"/>
  <c r="J32" i="2"/>
  <c r="F29" i="2"/>
  <c r="G29" i="2"/>
  <c r="E29" i="2"/>
  <c r="J39" i="2" l="1"/>
  <c r="J29" i="2"/>
  <c r="H29" i="2"/>
  <c r="I29" i="2"/>
  <c r="I25" i="2" l="1"/>
  <c r="I26" i="2"/>
  <c r="J26" i="2"/>
  <c r="F23" i="2"/>
  <c r="G23" i="2"/>
  <c r="E23" i="2"/>
  <c r="J37" i="2" l="1"/>
  <c r="H37" i="2"/>
  <c r="F53" i="2" l="1"/>
  <c r="I47" i="2"/>
  <c r="E53" i="2" l="1"/>
  <c r="H53" i="2" s="1"/>
  <c r="E50" i="2"/>
  <c r="H54" i="2"/>
  <c r="H7" i="2"/>
  <c r="H9" i="2"/>
  <c r="H13" i="2"/>
  <c r="H15" i="2"/>
  <c r="H16" i="2"/>
  <c r="H17" i="2"/>
  <c r="H18" i="2"/>
  <c r="H20" i="2"/>
  <c r="H22" i="2"/>
  <c r="H28" i="2"/>
  <c r="H34" i="2"/>
  <c r="H36" i="2"/>
  <c r="H44" i="2"/>
  <c r="H49" i="2"/>
  <c r="H51" i="2"/>
  <c r="H52" i="2"/>
  <c r="E48" i="2" l="1"/>
  <c r="E43" i="2"/>
  <c r="E35" i="2"/>
  <c r="E33" i="2"/>
  <c r="F33" i="2"/>
  <c r="E27" i="2"/>
  <c r="E21" i="2"/>
  <c r="E19" i="2"/>
  <c r="E14" i="2"/>
  <c r="E12" i="2"/>
  <c r="E10" i="2"/>
  <c r="E8" i="2"/>
  <c r="E6" i="2"/>
  <c r="E55" i="2" l="1"/>
  <c r="H33" i="2"/>
  <c r="G53" i="2" l="1"/>
  <c r="G50" i="2" l="1"/>
  <c r="F50" i="2"/>
  <c r="J51" i="2"/>
  <c r="I51" i="2"/>
  <c r="I53" i="2" l="1"/>
  <c r="J53" i="2"/>
  <c r="J54" i="2"/>
  <c r="I54" i="2"/>
  <c r="J49" i="2"/>
  <c r="J50" i="2"/>
  <c r="J52" i="2"/>
  <c r="I49" i="2"/>
  <c r="I50" i="2"/>
  <c r="I52" i="2"/>
  <c r="J17" i="2"/>
  <c r="J15" i="2"/>
  <c r="J16" i="2"/>
  <c r="J18" i="2"/>
  <c r="G14" i="2"/>
  <c r="F14" i="2"/>
  <c r="H14" i="2" s="1"/>
  <c r="J14" i="2" l="1"/>
  <c r="I14" i="2"/>
  <c r="I17" i="2" l="1"/>
  <c r="G33" i="2" l="1"/>
  <c r="I46" i="2"/>
  <c r="I45" i="2"/>
  <c r="I44" i="2"/>
  <c r="I37" i="2"/>
  <c r="I36" i="2"/>
  <c r="I34" i="2"/>
  <c r="I28" i="2"/>
  <c r="I24" i="2"/>
  <c r="I22" i="2"/>
  <c r="I20" i="2"/>
  <c r="I18" i="2"/>
  <c r="I16" i="2"/>
  <c r="I15" i="2"/>
  <c r="I13" i="2"/>
  <c r="I11" i="2"/>
  <c r="I9" i="2"/>
  <c r="I7" i="2"/>
  <c r="J44" i="2"/>
  <c r="J36" i="2"/>
  <c r="J34" i="2"/>
  <c r="J28" i="2"/>
  <c r="J22" i="2"/>
  <c r="J20" i="2"/>
  <c r="J13" i="2"/>
  <c r="J9" i="2"/>
  <c r="J7" i="2"/>
  <c r="G48" i="2"/>
  <c r="G43" i="2"/>
  <c r="G35" i="2"/>
  <c r="G27" i="2"/>
  <c r="G21" i="2"/>
  <c r="G19" i="2"/>
  <c r="G12" i="2"/>
  <c r="G10" i="2"/>
  <c r="G8" i="2"/>
  <c r="G6" i="2"/>
  <c r="G55" i="2" l="1"/>
  <c r="J33" i="2"/>
  <c r="I33" i="2"/>
  <c r="F48" i="2"/>
  <c r="F21" i="2"/>
  <c r="F19" i="2"/>
  <c r="F12" i="2"/>
  <c r="F10" i="2"/>
  <c r="F8" i="2"/>
  <c r="F6" i="2"/>
  <c r="H6" i="2" l="1"/>
  <c r="I23" i="2"/>
  <c r="H23" i="2"/>
  <c r="J48" i="2"/>
  <c r="H48" i="2"/>
  <c r="I12" i="2"/>
  <c r="H12" i="2"/>
  <c r="J19" i="2"/>
  <c r="H19" i="2"/>
  <c r="I21" i="2"/>
  <c r="H21" i="2"/>
  <c r="J8" i="2"/>
  <c r="H8" i="2"/>
  <c r="I6" i="2"/>
  <c r="I48" i="2"/>
  <c r="I19" i="2"/>
  <c r="J23" i="2"/>
  <c r="J21" i="2"/>
  <c r="I8" i="2"/>
  <c r="J6" i="2"/>
  <c r="J12" i="2"/>
  <c r="I10" i="2"/>
  <c r="F43" i="2"/>
  <c r="H43" i="2" s="1"/>
  <c r="F35" i="2"/>
  <c r="F27" i="2"/>
  <c r="H27" i="2" s="1"/>
  <c r="F55" i="2" l="1"/>
  <c r="I55" i="2" s="1"/>
  <c r="H35" i="2"/>
  <c r="J27" i="2"/>
  <c r="I27" i="2"/>
  <c r="I35" i="2"/>
  <c r="J35" i="2"/>
  <c r="J43" i="2"/>
  <c r="I43" i="2"/>
  <c r="J55" i="2" l="1"/>
  <c r="H55" i="2" l="1"/>
  <c r="H50" i="2"/>
</calcChain>
</file>

<file path=xl/sharedStrings.xml><?xml version="1.0" encoding="utf-8"?>
<sst xmlns="http://schemas.openxmlformats.org/spreadsheetml/2006/main" count="78" uniqueCount="54">
  <si>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</si>
  <si>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</si>
  <si>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</si>
  <si>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</si>
  <si>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</si>
  <si>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№    п/п</t>
  </si>
  <si>
    <t>Управление культуры администрации МО "Гиагинский район"</t>
  </si>
  <si>
    <t>Администрация МО "Гиагинский район"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</si>
  <si>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</si>
  <si>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</si>
  <si>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Код ведомства</t>
  </si>
  <si>
    <t>Всего</t>
  </si>
  <si>
    <t>целевая статья</t>
  </si>
  <si>
    <t>Отклонение (+,-)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</si>
  <si>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</si>
  <si>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</si>
  <si>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</si>
  <si>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</si>
  <si>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</si>
  <si>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</si>
  <si>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</si>
  <si>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</si>
  <si>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</si>
  <si>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</si>
  <si>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6400000000</t>
  </si>
  <si>
    <t>6500000000</t>
  </si>
  <si>
    <t>6600000000</t>
  </si>
  <si>
    <t>6С00000000</t>
  </si>
  <si>
    <t>6У00000000</t>
  </si>
  <si>
    <t xml:space="preserve">Муниципальная программа МО "Гиагинский район" "Развитие образования" </t>
  </si>
  <si>
    <t xml:space="preserve">Муниципальная программа МО "Гиагинский район" Развитие культуры и искусства" </t>
  </si>
  <si>
    <t xml:space="preserve">Муниципальная программа МО "Гиагинский район" "Управление муниципальными финансами" </t>
  </si>
  <si>
    <t xml:space="preserve">Муниципальная программа МО "Гиагинский район" "Энергосбережение и повышение энергетической эффективности" </t>
  </si>
  <si>
    <t xml:space="preserve">Муниципальная программа МО "Гиагинский район" "Развитие молодежной политики" </t>
  </si>
  <si>
    <t xml:space="preserve">Муниципальная программа МО "Развитие информатизации"  </t>
  </si>
  <si>
    <t xml:space="preserve">Муниципальная программа МО "Гиагинсикй район" "Улучшение демографической ситуации на территории муниципального образования" "Гиагинский район" </t>
  </si>
  <si>
    <t xml:space="preserve">Муниципальная программа МО "Гиагинский район" "Доступная среда" </t>
  </si>
  <si>
    <t xml:space="preserve">Муниципальная программа МО "Гиагинсикй район" "Социальная помощь ветеранам Великой Отечественной войны 1941-1945 годов" </t>
  </si>
  <si>
    <t>Муниципальная программа МО "Гиагинский район" "Развитие физической культуры и спорта "</t>
  </si>
  <si>
    <t>Муниципальная программа МО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и безопасности людей на водных объектах "</t>
  </si>
  <si>
    <t>Муниципальная программа МО "Гиагинский район" "Обеспечение безопасности дорожного движения"</t>
  </si>
  <si>
    <t xml:space="preserve">Муниципальная программа МО "Гиагинский район" "Обеспечение доступным и комфортным жильем и коммунальными услугами" </t>
  </si>
  <si>
    <t xml:space="preserve">Муниципальная программа МО "Гиагинский район"   Развитие малого и среднего предпринимательства муниципального образования "Гиагинский район"" </t>
  </si>
  <si>
    <t>Муниципальная программа МО "Гиагинский район" "Комплексное развитие сельских территорий"</t>
  </si>
  <si>
    <t>6К00000000</t>
  </si>
  <si>
    <t xml:space="preserve">Муниципальная программа МО "Гиагинский район"  "Укрепление общественного здоровья среди населения муниципального образования "Гиагинский район" </t>
  </si>
  <si>
    <t>6Т00000000</t>
  </si>
  <si>
    <t xml:space="preserve">Муниципальная программа МО "Гиагинский район" "Развитие сельского хозяйства на территории МО "Гиагинский район" </t>
  </si>
  <si>
    <t>Исполнение муниципальных программ  муниципального образования «Гиагинский район» с распределением бюджетных ассигнований                                                                                                                                                       за 1 полугодие 2022 года в сравнении за 1 полугодие 2021 года</t>
  </si>
  <si>
    <t>Фактическое исполнение на 01.07.2021г. (тыс.руб.)</t>
  </si>
  <si>
    <t>Уточненный план на 01.07.2022г. (тыс.руб.)</t>
  </si>
  <si>
    <t>Фактическое исполнение на 01.07.2022 (тыс.руб.)</t>
  </si>
  <si>
    <t xml:space="preserve">    исполнения к аналогичному периоду 2021 года %</t>
  </si>
  <si>
    <t xml:space="preserve"> исполнения к уточненному плану 2022 года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</si>
</sst>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top" wrapText="1"/>
    </xf>
    <xf numFmtId="0" fontId="0" fillId="2" borderId="0" xfId="0" applyFill="1"/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4" fontId="9" fillId="2" borderId="4" xfId="0" applyNumberFormat="1" applyFont="1" applyFill="1" applyBorder="1" applyAlignment="1">
      <alignment horizontal="right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8" fillId="2" borderId="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right" vertical="center"/>
    </xf>
    <xf numFmtId="164" fontId="8" fillId="2" borderId="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42" zoomScaleNormal="100" workbookViewId="0">
      <selection activeCell="H23" sqref="H23"/>
    </sheetView>
  </sheetViews>
  <sheetFormatPr defaultRowHeight="15" x14ac:dyDescent="0.25"/>
  <cols>
    <col min="1" max="1" width="5.42578125" style="1" customWidth="1"/>
    <col min="2" max="2" width="56.85546875" style="1" customWidth="1"/>
    <col min="3" max="3" width="8.28515625" style="1" customWidth="1"/>
    <col min="4" max="4" width="13.85546875" style="1" customWidth="1"/>
    <col min="5" max="5" width="15.42578125" style="36" customWidth="1"/>
    <col min="6" max="6" width="16.85546875" style="36" customWidth="1"/>
    <col min="7" max="7" width="15.42578125" style="1" customWidth="1"/>
    <col min="8" max="8" width="15.5703125" style="1" customWidth="1"/>
    <col min="9" max="9" width="14.140625" style="1" customWidth="1"/>
    <col min="10" max="10" width="13.7109375" style="1" customWidth="1"/>
    <col min="11" max="16384" width="9.140625" style="1"/>
  </cols>
  <sheetData>
    <row r="1" spans="1:10" ht="17.25" customHeight="1" x14ac:dyDescent="0.25">
      <c r="A1" s="2"/>
      <c r="B1" s="2"/>
      <c r="C1" s="57"/>
      <c r="D1" s="57"/>
      <c r="E1" s="57"/>
      <c r="F1" s="57"/>
      <c r="G1" s="57"/>
      <c r="H1" s="12"/>
      <c r="I1" s="12"/>
      <c r="J1" s="12"/>
    </row>
    <row r="2" spans="1:10" ht="45.75" customHeight="1" x14ac:dyDescent="0.25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8.25" customHeight="1" x14ac:dyDescent="0.25">
      <c r="A3" s="62"/>
      <c r="B3" s="62"/>
      <c r="C3" s="62"/>
      <c r="D3" s="62"/>
      <c r="E3" s="62"/>
      <c r="F3" s="62"/>
      <c r="G3" s="62"/>
      <c r="H3" s="13"/>
      <c r="I3" s="13"/>
      <c r="J3" s="13"/>
    </row>
    <row r="4" spans="1:10" ht="15.75" customHeight="1" x14ac:dyDescent="0.25">
      <c r="A4" s="63" t="s">
        <v>5</v>
      </c>
      <c r="B4" s="63" t="s">
        <v>0</v>
      </c>
      <c r="C4" s="63" t="s">
        <v>10</v>
      </c>
      <c r="D4" s="63" t="s">
        <v>12</v>
      </c>
      <c r="E4" s="70" t="s">
        <v>49</v>
      </c>
      <c r="F4" s="68" t="s">
        <v>50</v>
      </c>
      <c r="G4" s="66" t="s">
        <v>51</v>
      </c>
      <c r="H4" s="66" t="s">
        <v>52</v>
      </c>
      <c r="I4" s="66" t="s">
        <v>13</v>
      </c>
      <c r="J4" s="66" t="s">
        <v>53</v>
      </c>
    </row>
    <row r="5" spans="1:10" ht="66" customHeight="1" x14ac:dyDescent="0.25">
      <c r="A5" s="64"/>
      <c r="B5" s="64"/>
      <c r="C5" s="64"/>
      <c r="D5" s="64"/>
      <c r="E5" s="71"/>
      <c r="F5" s="69"/>
      <c r="G5" s="67"/>
      <c r="H5" s="67"/>
      <c r="I5" s="67"/>
      <c r="J5" s="67"/>
    </row>
    <row r="6" spans="1:10" ht="36.75" customHeight="1" x14ac:dyDescent="0.25">
      <c r="A6" s="9">
        <v>1</v>
      </c>
      <c r="B6" s="58" t="s">
        <v>29</v>
      </c>
      <c r="C6" s="59"/>
      <c r="D6" s="15" t="s">
        <v>14</v>
      </c>
      <c r="E6" s="31">
        <f>E7</f>
        <v>243296.96410000001</v>
      </c>
      <c r="F6" s="31">
        <f>F7</f>
        <v>523762.16113999998</v>
      </c>
      <c r="G6" s="31">
        <f>G7</f>
        <v>275993.69462999998</v>
      </c>
      <c r="H6" s="31">
        <f t="shared" ref="H6:H44" si="0">E6/F6*100</f>
        <v>46.451802392606879</v>
      </c>
      <c r="I6" s="32">
        <f>SUM(G6-F6)</f>
        <v>-247768.46651</v>
      </c>
      <c r="J6" s="32">
        <f>SUM(G6/F6*100)</f>
        <v>52.694469953553543</v>
      </c>
    </row>
    <row r="7" spans="1:10" ht="35.25" customHeight="1" x14ac:dyDescent="0.25">
      <c r="A7" s="3"/>
      <c r="B7" s="16" t="s">
        <v>1</v>
      </c>
      <c r="C7" s="17">
        <v>905</v>
      </c>
      <c r="D7" s="18"/>
      <c r="E7" s="47">
        <v>243296.96410000001</v>
      </c>
      <c r="F7" s="48">
        <v>523762.16113999998</v>
      </c>
      <c r="G7" s="47">
        <v>275993.69462999998</v>
      </c>
      <c r="H7" s="45">
        <f t="shared" si="0"/>
        <v>46.451802392606879</v>
      </c>
      <c r="I7" s="33">
        <f t="shared" ref="I7:I47" si="1">SUM(G7-F7)</f>
        <v>-247768.46651</v>
      </c>
      <c r="J7" s="33">
        <f>SUM(G7/F7*100)</f>
        <v>52.694469953553543</v>
      </c>
    </row>
    <row r="8" spans="1:10" ht="34.5" customHeight="1" x14ac:dyDescent="0.25">
      <c r="A8" s="9">
        <v>2</v>
      </c>
      <c r="B8" s="58" t="s">
        <v>30</v>
      </c>
      <c r="C8" s="59"/>
      <c r="D8" s="15" t="s">
        <v>23</v>
      </c>
      <c r="E8" s="49">
        <f>E9</f>
        <v>48782.806449999996</v>
      </c>
      <c r="F8" s="49">
        <f>F9</f>
        <v>136890.4952</v>
      </c>
      <c r="G8" s="49">
        <f>G9</f>
        <v>66816.351689999996</v>
      </c>
      <c r="H8" s="31">
        <f t="shared" si="0"/>
        <v>35.636372254134407</v>
      </c>
      <c r="I8" s="32">
        <f t="shared" si="1"/>
        <v>-70074.143510000009</v>
      </c>
      <c r="J8" s="32">
        <f t="shared" ref="J8:J15" si="2">SUM(G8/F8*100)</f>
        <v>48.810073769095396</v>
      </c>
    </row>
    <row r="9" spans="1:10" ht="31.5" x14ac:dyDescent="0.25">
      <c r="A9" s="3"/>
      <c r="B9" s="19" t="s">
        <v>2</v>
      </c>
      <c r="C9" s="17">
        <v>902</v>
      </c>
      <c r="D9" s="18"/>
      <c r="E9" s="47">
        <v>48782.806449999996</v>
      </c>
      <c r="F9" s="48">
        <v>136890.4952</v>
      </c>
      <c r="G9" s="47">
        <v>66816.351689999996</v>
      </c>
      <c r="H9" s="45">
        <f t="shared" si="0"/>
        <v>35.636372254134407</v>
      </c>
      <c r="I9" s="33">
        <f t="shared" si="1"/>
        <v>-70074.143510000009</v>
      </c>
      <c r="J9" s="33">
        <f t="shared" si="2"/>
        <v>48.810073769095396</v>
      </c>
    </row>
    <row r="10" spans="1:10" ht="52.5" customHeight="1" x14ac:dyDescent="0.25">
      <c r="A10" s="9">
        <v>3</v>
      </c>
      <c r="B10" s="58" t="s">
        <v>42</v>
      </c>
      <c r="C10" s="59"/>
      <c r="D10" s="15" t="s">
        <v>24</v>
      </c>
      <c r="E10" s="49">
        <f>E11</f>
        <v>0</v>
      </c>
      <c r="F10" s="49">
        <f>F11</f>
        <v>15</v>
      </c>
      <c r="G10" s="49">
        <f>G11</f>
        <v>0</v>
      </c>
      <c r="H10" s="31">
        <v>0</v>
      </c>
      <c r="I10" s="32">
        <f t="shared" si="1"/>
        <v>-15</v>
      </c>
      <c r="J10" s="32">
        <v>0</v>
      </c>
    </row>
    <row r="11" spans="1:10" ht="15.75" x14ac:dyDescent="0.25">
      <c r="A11" s="3"/>
      <c r="B11" s="20" t="s">
        <v>3</v>
      </c>
      <c r="C11" s="17">
        <v>908</v>
      </c>
      <c r="D11" s="18"/>
      <c r="E11" s="50">
        <v>0</v>
      </c>
      <c r="F11" s="48">
        <v>15</v>
      </c>
      <c r="G11" s="47">
        <v>0</v>
      </c>
      <c r="H11" s="45">
        <v>0</v>
      </c>
      <c r="I11" s="33">
        <f t="shared" si="1"/>
        <v>-15</v>
      </c>
      <c r="J11" s="33">
        <v>0</v>
      </c>
    </row>
    <row r="12" spans="1:10" ht="38.25" customHeight="1" x14ac:dyDescent="0.25">
      <c r="A12" s="10">
        <v>4</v>
      </c>
      <c r="B12" s="58" t="s">
        <v>31</v>
      </c>
      <c r="C12" s="59"/>
      <c r="D12" s="15" t="s">
        <v>25</v>
      </c>
      <c r="E12" s="49">
        <f>E13</f>
        <v>6392.81322</v>
      </c>
      <c r="F12" s="49">
        <f>F13</f>
        <v>13385.8</v>
      </c>
      <c r="G12" s="49">
        <f>G13</f>
        <v>6456.1658100000004</v>
      </c>
      <c r="H12" s="31">
        <f t="shared" si="0"/>
        <v>47.758170748106203</v>
      </c>
      <c r="I12" s="32">
        <f t="shared" si="1"/>
        <v>-6929.6341899999989</v>
      </c>
      <c r="J12" s="32">
        <f t="shared" si="2"/>
        <v>48.231452808199734</v>
      </c>
    </row>
    <row r="13" spans="1:10" ht="31.5" x14ac:dyDescent="0.25">
      <c r="A13" s="3"/>
      <c r="B13" s="20" t="s">
        <v>4</v>
      </c>
      <c r="C13" s="17">
        <v>903</v>
      </c>
      <c r="D13" s="18"/>
      <c r="E13" s="47">
        <v>6392.81322</v>
      </c>
      <c r="F13" s="48">
        <v>13385.8</v>
      </c>
      <c r="G13" s="47">
        <v>6456.1658100000004</v>
      </c>
      <c r="H13" s="45">
        <f t="shared" si="0"/>
        <v>47.758170748106203</v>
      </c>
      <c r="I13" s="33">
        <f t="shared" si="1"/>
        <v>-6929.6341899999989</v>
      </c>
      <c r="J13" s="33">
        <f t="shared" si="2"/>
        <v>48.231452808199734</v>
      </c>
    </row>
    <row r="14" spans="1:10" ht="54.75" customHeight="1" x14ac:dyDescent="0.25">
      <c r="A14" s="9">
        <v>5</v>
      </c>
      <c r="B14" s="60" t="s">
        <v>32</v>
      </c>
      <c r="C14" s="61"/>
      <c r="D14" s="15" t="s">
        <v>26</v>
      </c>
      <c r="E14" s="51">
        <f>E15+E16+E18+E17</f>
        <v>274.75400000000002</v>
      </c>
      <c r="F14" s="51">
        <f>F15+F16+F18+F17</f>
        <v>5608.9</v>
      </c>
      <c r="G14" s="51">
        <f>G15+G16+G18+G17</f>
        <v>1260.5039999999999</v>
      </c>
      <c r="H14" s="31">
        <f t="shared" si="0"/>
        <v>4.8985362548806366</v>
      </c>
      <c r="I14" s="32">
        <f>SUM(G14-F14)</f>
        <v>-4348.3959999999997</v>
      </c>
      <c r="J14" s="32">
        <f>SUM(G14/F14*100)</f>
        <v>22.473283531530246</v>
      </c>
    </row>
    <row r="15" spans="1:10" ht="15.75" x14ac:dyDescent="0.25">
      <c r="A15" s="3"/>
      <c r="B15" s="16" t="s">
        <v>3</v>
      </c>
      <c r="C15" s="17">
        <v>908</v>
      </c>
      <c r="D15" s="18"/>
      <c r="E15" s="47">
        <v>0</v>
      </c>
      <c r="F15" s="48">
        <v>4030</v>
      </c>
      <c r="G15" s="47">
        <v>232.12</v>
      </c>
      <c r="H15" s="45">
        <f t="shared" si="0"/>
        <v>0</v>
      </c>
      <c r="I15" s="33">
        <f t="shared" si="1"/>
        <v>-3797.88</v>
      </c>
      <c r="J15" s="33">
        <f t="shared" si="2"/>
        <v>5.7598014888337472</v>
      </c>
    </row>
    <row r="16" spans="1:10" ht="30.75" customHeight="1" x14ac:dyDescent="0.25">
      <c r="A16" s="3"/>
      <c r="B16" s="16" t="s">
        <v>2</v>
      </c>
      <c r="C16" s="17">
        <v>902</v>
      </c>
      <c r="D16" s="18"/>
      <c r="E16" s="47">
        <v>65</v>
      </c>
      <c r="F16" s="48">
        <v>15.4</v>
      </c>
      <c r="G16" s="47">
        <v>0</v>
      </c>
      <c r="H16" s="45">
        <f t="shared" si="0"/>
        <v>422.0779220779221</v>
      </c>
      <c r="I16" s="33">
        <f t="shared" si="1"/>
        <v>-15.4</v>
      </c>
      <c r="J16" s="33">
        <f t="shared" ref="J16:J48" si="3">SUM(G16/F16*100)</f>
        <v>0</v>
      </c>
    </row>
    <row r="17" spans="1:10" ht="18.75" hidden="1" customHeight="1" x14ac:dyDescent="0.25">
      <c r="A17" s="3"/>
      <c r="B17" s="20" t="s">
        <v>4</v>
      </c>
      <c r="C17" s="17">
        <v>903</v>
      </c>
      <c r="D17" s="18"/>
      <c r="E17" s="47"/>
      <c r="F17" s="48"/>
      <c r="G17" s="47"/>
      <c r="H17" s="45" t="e">
        <f t="shared" si="0"/>
        <v>#DIV/0!</v>
      </c>
      <c r="I17" s="33">
        <f t="shared" ref="I17" si="4">SUM(G17-F17)</f>
        <v>0</v>
      </c>
      <c r="J17" s="33" t="e">
        <f t="shared" si="3"/>
        <v>#DIV/0!</v>
      </c>
    </row>
    <row r="18" spans="1:10" ht="31.5" x14ac:dyDescent="0.25">
      <c r="A18" s="3"/>
      <c r="B18" s="16" t="s">
        <v>1</v>
      </c>
      <c r="C18" s="17">
        <v>905</v>
      </c>
      <c r="D18" s="18"/>
      <c r="E18" s="47">
        <v>209.75399999999999</v>
      </c>
      <c r="F18" s="48">
        <v>1563.5</v>
      </c>
      <c r="G18" s="47">
        <v>1028.384</v>
      </c>
      <c r="H18" s="45">
        <f t="shared" si="0"/>
        <v>13.415669971218419</v>
      </c>
      <c r="I18" s="33">
        <f t="shared" si="1"/>
        <v>-535.11599999999999</v>
      </c>
      <c r="J18" s="33">
        <f t="shared" si="3"/>
        <v>65.774480332587146</v>
      </c>
    </row>
    <row r="19" spans="1:10" ht="32.25" customHeight="1" x14ac:dyDescent="0.25">
      <c r="A19" s="10">
        <v>6</v>
      </c>
      <c r="B19" s="58" t="s">
        <v>33</v>
      </c>
      <c r="C19" s="59"/>
      <c r="D19" s="15" t="s">
        <v>15</v>
      </c>
      <c r="E19" s="49">
        <f>E20</f>
        <v>49.753999999999998</v>
      </c>
      <c r="F19" s="49">
        <f>F20</f>
        <v>100</v>
      </c>
      <c r="G19" s="49">
        <f>G20</f>
        <v>33.75</v>
      </c>
      <c r="H19" s="31">
        <f t="shared" si="0"/>
        <v>49.753999999999998</v>
      </c>
      <c r="I19" s="32">
        <f t="shared" si="1"/>
        <v>-66.25</v>
      </c>
      <c r="J19" s="32">
        <f t="shared" si="3"/>
        <v>33.75</v>
      </c>
    </row>
    <row r="20" spans="1:10" ht="15.75" x14ac:dyDescent="0.25">
      <c r="A20" s="11"/>
      <c r="B20" s="16" t="s">
        <v>3</v>
      </c>
      <c r="C20" s="17">
        <v>908</v>
      </c>
      <c r="D20" s="18"/>
      <c r="E20" s="47">
        <v>49.753999999999998</v>
      </c>
      <c r="F20" s="48">
        <v>100</v>
      </c>
      <c r="G20" s="47">
        <v>33.75</v>
      </c>
      <c r="H20" s="45">
        <f t="shared" si="0"/>
        <v>49.753999999999998</v>
      </c>
      <c r="I20" s="33">
        <f t="shared" si="1"/>
        <v>-66.25</v>
      </c>
      <c r="J20" s="33">
        <f t="shared" si="3"/>
        <v>33.75</v>
      </c>
    </row>
    <row r="21" spans="1:10" ht="33.75" customHeight="1" x14ac:dyDescent="0.25">
      <c r="A21" s="10">
        <v>7</v>
      </c>
      <c r="B21" s="58" t="s">
        <v>38</v>
      </c>
      <c r="C21" s="59"/>
      <c r="D21" s="15" t="s">
        <v>16</v>
      </c>
      <c r="E21" s="49">
        <f>E22</f>
        <v>99.75</v>
      </c>
      <c r="F21" s="49">
        <f>F22</f>
        <v>260</v>
      </c>
      <c r="G21" s="49">
        <f>G22</f>
        <v>168.6</v>
      </c>
      <c r="H21" s="31">
        <f t="shared" si="0"/>
        <v>38.36538461538462</v>
      </c>
      <c r="I21" s="32">
        <f t="shared" si="1"/>
        <v>-91.4</v>
      </c>
      <c r="J21" s="32">
        <f t="shared" si="3"/>
        <v>64.84615384615384</v>
      </c>
    </row>
    <row r="22" spans="1:10" ht="15.75" x14ac:dyDescent="0.25">
      <c r="A22" s="3"/>
      <c r="B22" s="16" t="s">
        <v>3</v>
      </c>
      <c r="C22" s="17">
        <v>908</v>
      </c>
      <c r="D22" s="18"/>
      <c r="E22" s="52">
        <v>99.75</v>
      </c>
      <c r="F22" s="48">
        <v>260</v>
      </c>
      <c r="G22" s="52">
        <v>168.6</v>
      </c>
      <c r="H22" s="45">
        <f t="shared" si="0"/>
        <v>38.36538461538462</v>
      </c>
      <c r="I22" s="33">
        <f t="shared" si="1"/>
        <v>-91.4</v>
      </c>
      <c r="J22" s="33">
        <f t="shared" si="3"/>
        <v>64.84615384615384</v>
      </c>
    </row>
    <row r="23" spans="1:10" ht="53.25" customHeight="1" x14ac:dyDescent="0.25">
      <c r="A23" s="10">
        <v>8</v>
      </c>
      <c r="B23" s="39" t="s">
        <v>47</v>
      </c>
      <c r="C23" s="40"/>
      <c r="D23" s="21" t="s">
        <v>17</v>
      </c>
      <c r="E23" s="49">
        <f>E24+E25+E26</f>
        <v>27225.416050000003</v>
      </c>
      <c r="F23" s="49">
        <f t="shared" ref="F23:G23" si="5">F24+F25+F26</f>
        <v>150</v>
      </c>
      <c r="G23" s="49">
        <f t="shared" si="5"/>
        <v>0</v>
      </c>
      <c r="H23" s="31">
        <f t="shared" si="0"/>
        <v>18150.277366666669</v>
      </c>
      <c r="I23" s="32">
        <f t="shared" si="1"/>
        <v>-150</v>
      </c>
      <c r="J23" s="32">
        <f t="shared" si="3"/>
        <v>0</v>
      </c>
    </row>
    <row r="24" spans="1:10" ht="31.5" x14ac:dyDescent="0.25">
      <c r="A24" s="11"/>
      <c r="B24" s="42" t="s">
        <v>2</v>
      </c>
      <c r="C24" s="43">
        <v>902</v>
      </c>
      <c r="D24" s="23"/>
      <c r="E24" s="76">
        <v>9622.4088800000009</v>
      </c>
      <c r="F24" s="48">
        <v>0</v>
      </c>
      <c r="G24" s="47">
        <v>0</v>
      </c>
      <c r="H24" s="31">
        <v>0</v>
      </c>
      <c r="I24" s="33">
        <f t="shared" si="1"/>
        <v>0</v>
      </c>
      <c r="J24" s="33">
        <v>0</v>
      </c>
    </row>
    <row r="25" spans="1:10" ht="31.5" x14ac:dyDescent="0.25">
      <c r="A25" s="11"/>
      <c r="B25" s="42" t="s">
        <v>1</v>
      </c>
      <c r="C25" s="43">
        <v>905</v>
      </c>
      <c r="D25" s="23"/>
      <c r="E25" s="76">
        <v>16643.833460000002</v>
      </c>
      <c r="F25" s="48">
        <v>0</v>
      </c>
      <c r="G25" s="48">
        <v>0</v>
      </c>
      <c r="H25" s="31">
        <v>0</v>
      </c>
      <c r="I25" s="33">
        <f t="shared" ref="I25:I26" si="6">SUM(G25-F25)</f>
        <v>0</v>
      </c>
      <c r="J25" s="33">
        <v>0</v>
      </c>
    </row>
    <row r="26" spans="1:10" ht="15.75" x14ac:dyDescent="0.25">
      <c r="A26" s="11"/>
      <c r="B26" s="42" t="s">
        <v>3</v>
      </c>
      <c r="C26" s="44">
        <v>908</v>
      </c>
      <c r="D26" s="23"/>
      <c r="E26" s="76">
        <v>959.17371000000003</v>
      </c>
      <c r="F26" s="48">
        <v>150</v>
      </c>
      <c r="G26" s="48">
        <v>0</v>
      </c>
      <c r="H26" s="45">
        <f>E26/F26*100</f>
        <v>639.44914000000006</v>
      </c>
      <c r="I26" s="33">
        <f t="shared" si="6"/>
        <v>-150</v>
      </c>
      <c r="J26" s="33">
        <f t="shared" ref="J26" si="7">SUM(G26/F26*100)</f>
        <v>0</v>
      </c>
    </row>
    <row r="27" spans="1:10" ht="84" customHeight="1" x14ac:dyDescent="0.25">
      <c r="A27" s="10">
        <v>9</v>
      </c>
      <c r="B27" s="58" t="s">
        <v>39</v>
      </c>
      <c r="C27" s="59"/>
      <c r="D27" s="21" t="s">
        <v>18</v>
      </c>
      <c r="E27" s="49">
        <f t="shared" ref="E27:G27" si="8">E28</f>
        <v>757.72303999999997</v>
      </c>
      <c r="F27" s="49">
        <f t="shared" si="8"/>
        <v>4028.5</v>
      </c>
      <c r="G27" s="49">
        <f t="shared" si="8"/>
        <v>1122.3587600000001</v>
      </c>
      <c r="H27" s="31">
        <f t="shared" si="0"/>
        <v>18.809061437259526</v>
      </c>
      <c r="I27" s="32">
        <f t="shared" si="1"/>
        <v>-2906.1412399999999</v>
      </c>
      <c r="J27" s="32">
        <f t="shared" si="3"/>
        <v>27.860463199702124</v>
      </c>
    </row>
    <row r="28" spans="1:10" ht="15.75" x14ac:dyDescent="0.25">
      <c r="A28" s="10"/>
      <c r="B28" s="24" t="s">
        <v>3</v>
      </c>
      <c r="C28" s="25">
        <v>908</v>
      </c>
      <c r="D28" s="23"/>
      <c r="E28" s="47">
        <v>757.72303999999997</v>
      </c>
      <c r="F28" s="48">
        <v>4028.5</v>
      </c>
      <c r="G28" s="47">
        <v>1122.3587600000001</v>
      </c>
      <c r="H28" s="45">
        <f t="shared" si="0"/>
        <v>18.809061437259526</v>
      </c>
      <c r="I28" s="33">
        <f t="shared" si="1"/>
        <v>-2906.1412399999999</v>
      </c>
      <c r="J28" s="33">
        <f t="shared" si="3"/>
        <v>27.860463199702124</v>
      </c>
    </row>
    <row r="29" spans="1:10" ht="30.75" customHeight="1" x14ac:dyDescent="0.25">
      <c r="A29" s="10">
        <v>10</v>
      </c>
      <c r="B29" s="72" t="s">
        <v>43</v>
      </c>
      <c r="C29" s="73"/>
      <c r="D29" s="21" t="s">
        <v>44</v>
      </c>
      <c r="E29" s="49">
        <f>E30+E31+E32</f>
        <v>0</v>
      </c>
      <c r="F29" s="49">
        <f t="shared" ref="F29:G29" si="9">F30+F31+F32</f>
        <v>66107.405750000005</v>
      </c>
      <c r="G29" s="49">
        <f t="shared" si="9"/>
        <v>66107.405750000005</v>
      </c>
      <c r="H29" s="31">
        <f t="shared" ref="H29" si="10">E29/F29*100</f>
        <v>0</v>
      </c>
      <c r="I29" s="32">
        <f t="shared" ref="I29" si="11">SUM(G29-F29)</f>
        <v>0</v>
      </c>
      <c r="J29" s="32">
        <f t="shared" ref="J29" si="12">SUM(G29/F29*100)</f>
        <v>100</v>
      </c>
    </row>
    <row r="30" spans="1:10" ht="31.5" hidden="1" x14ac:dyDescent="0.25">
      <c r="A30" s="10"/>
      <c r="B30" s="16" t="s">
        <v>6</v>
      </c>
      <c r="C30" s="22">
        <v>902</v>
      </c>
      <c r="D30" s="23"/>
      <c r="E30" s="48">
        <v>0</v>
      </c>
      <c r="F30" s="48">
        <v>0</v>
      </c>
      <c r="G30" s="48">
        <v>0</v>
      </c>
      <c r="H30" s="45">
        <v>0</v>
      </c>
      <c r="I30" s="33">
        <f t="shared" ref="I30:I32" si="13">SUM(G30-F30)</f>
        <v>0</v>
      </c>
      <c r="J30" s="33">
        <v>0</v>
      </c>
    </row>
    <row r="31" spans="1:10" ht="31.5" x14ac:dyDescent="0.25">
      <c r="A31" s="10"/>
      <c r="B31" s="16" t="s">
        <v>1</v>
      </c>
      <c r="C31" s="22">
        <v>905</v>
      </c>
      <c r="D31" s="23"/>
      <c r="E31" s="48">
        <v>0</v>
      </c>
      <c r="F31" s="48">
        <v>64505.73575</v>
      </c>
      <c r="G31" s="48">
        <v>64505.73575</v>
      </c>
      <c r="H31" s="45">
        <f t="shared" ref="H31:H32" si="14">E31/F31*100</f>
        <v>0</v>
      </c>
      <c r="I31" s="33">
        <f t="shared" si="13"/>
        <v>0</v>
      </c>
      <c r="J31" s="33">
        <f t="shared" ref="J31:J32" si="15">SUM(G31/F31*100)</f>
        <v>100</v>
      </c>
    </row>
    <row r="32" spans="1:10" ht="15.75" x14ac:dyDescent="0.25">
      <c r="A32" s="10"/>
      <c r="B32" s="16" t="s">
        <v>7</v>
      </c>
      <c r="C32" s="17">
        <v>908</v>
      </c>
      <c r="D32" s="23"/>
      <c r="E32" s="48">
        <v>0</v>
      </c>
      <c r="F32" s="48">
        <v>1601.67</v>
      </c>
      <c r="G32" s="48">
        <v>1601.67</v>
      </c>
      <c r="H32" s="45">
        <f t="shared" si="14"/>
        <v>0</v>
      </c>
      <c r="I32" s="33">
        <f t="shared" si="13"/>
        <v>0</v>
      </c>
      <c r="J32" s="33">
        <f t="shared" si="15"/>
        <v>100</v>
      </c>
    </row>
    <row r="33" spans="1:10" ht="35.25" customHeight="1" x14ac:dyDescent="0.25">
      <c r="A33" s="10">
        <v>11</v>
      </c>
      <c r="B33" s="58" t="s">
        <v>40</v>
      </c>
      <c r="C33" s="59"/>
      <c r="D33" s="21" t="s">
        <v>19</v>
      </c>
      <c r="E33" s="49">
        <f>E34</f>
        <v>55.932780000000001</v>
      </c>
      <c r="F33" s="49">
        <f>F34</f>
        <v>100</v>
      </c>
      <c r="G33" s="49">
        <f>SUM(G34)</f>
        <v>55.938049999999997</v>
      </c>
      <c r="H33" s="31">
        <f t="shared" si="0"/>
        <v>55.932780000000001</v>
      </c>
      <c r="I33" s="32">
        <f t="shared" si="1"/>
        <v>-44.061950000000003</v>
      </c>
      <c r="J33" s="32">
        <f t="shared" si="3"/>
        <v>55.938049999999997</v>
      </c>
    </row>
    <row r="34" spans="1:10" ht="31.5" x14ac:dyDescent="0.25">
      <c r="A34" s="11"/>
      <c r="B34" s="16" t="s">
        <v>1</v>
      </c>
      <c r="C34" s="22">
        <v>905</v>
      </c>
      <c r="D34" s="23"/>
      <c r="E34" s="76">
        <v>55.932780000000001</v>
      </c>
      <c r="F34" s="48">
        <v>100</v>
      </c>
      <c r="G34" s="47">
        <v>55.938049999999997</v>
      </c>
      <c r="H34" s="45">
        <f t="shared" si="0"/>
        <v>55.932780000000001</v>
      </c>
      <c r="I34" s="33">
        <f t="shared" si="1"/>
        <v>-44.061950000000003</v>
      </c>
      <c r="J34" s="33">
        <f t="shared" si="3"/>
        <v>55.938049999999997</v>
      </c>
    </row>
    <row r="35" spans="1:10" ht="35.25" customHeight="1" x14ac:dyDescent="0.25">
      <c r="A35" s="9">
        <v>12</v>
      </c>
      <c r="B35" s="58" t="s">
        <v>36</v>
      </c>
      <c r="C35" s="59"/>
      <c r="D35" s="21" t="s">
        <v>20</v>
      </c>
      <c r="E35" s="49">
        <f>E36+E37+E38</f>
        <v>0</v>
      </c>
      <c r="F35" s="49">
        <f>F36+F37+F38</f>
        <v>306</v>
      </c>
      <c r="G35" s="49">
        <f>G36+G37+G38</f>
        <v>296</v>
      </c>
      <c r="H35" s="31">
        <f t="shared" si="0"/>
        <v>0</v>
      </c>
      <c r="I35" s="32">
        <f t="shared" si="1"/>
        <v>-10</v>
      </c>
      <c r="J35" s="32">
        <f t="shared" si="3"/>
        <v>96.732026143790847</v>
      </c>
    </row>
    <row r="36" spans="1:10" ht="29.25" customHeight="1" x14ac:dyDescent="0.25">
      <c r="A36" s="11"/>
      <c r="B36" s="16" t="s">
        <v>6</v>
      </c>
      <c r="C36" s="22">
        <v>902</v>
      </c>
      <c r="D36" s="23"/>
      <c r="E36" s="76">
        <v>0</v>
      </c>
      <c r="F36" s="48">
        <v>10</v>
      </c>
      <c r="G36" s="47">
        <v>0</v>
      </c>
      <c r="H36" s="45">
        <f t="shared" si="0"/>
        <v>0</v>
      </c>
      <c r="I36" s="33">
        <f t="shared" si="1"/>
        <v>-10</v>
      </c>
      <c r="J36" s="33">
        <f t="shared" si="3"/>
        <v>0</v>
      </c>
    </row>
    <row r="37" spans="1:10" ht="30.75" customHeight="1" x14ac:dyDescent="0.25">
      <c r="A37" s="11"/>
      <c r="B37" s="16" t="s">
        <v>1</v>
      </c>
      <c r="C37" s="22">
        <v>905</v>
      </c>
      <c r="D37" s="23"/>
      <c r="E37" s="76">
        <v>0</v>
      </c>
      <c r="F37" s="48">
        <v>296</v>
      </c>
      <c r="G37" s="47">
        <v>296</v>
      </c>
      <c r="H37" s="45">
        <f t="shared" si="0"/>
        <v>0</v>
      </c>
      <c r="I37" s="33">
        <f t="shared" si="1"/>
        <v>0</v>
      </c>
      <c r="J37" s="33">
        <f t="shared" si="3"/>
        <v>100</v>
      </c>
    </row>
    <row r="38" spans="1:10" ht="15.75" hidden="1" x14ac:dyDescent="0.25">
      <c r="A38" s="3"/>
      <c r="B38" s="16" t="s">
        <v>7</v>
      </c>
      <c r="C38" s="17">
        <v>908</v>
      </c>
      <c r="D38" s="23"/>
      <c r="E38" s="76">
        <v>0</v>
      </c>
      <c r="F38" s="48">
        <v>0</v>
      </c>
      <c r="G38" s="47">
        <v>0</v>
      </c>
      <c r="H38" s="45" t="e">
        <f t="shared" ref="H38:H39" si="16">E38/F38*100</f>
        <v>#DIV/0!</v>
      </c>
      <c r="I38" s="33">
        <f t="shared" ref="I38:I39" si="17">SUM(G38-F38)</f>
        <v>0</v>
      </c>
      <c r="J38" s="33" t="e">
        <f t="shared" ref="J38:J39" si="18">SUM(G38/F38*100)</f>
        <v>#DIV/0!</v>
      </c>
    </row>
    <row r="39" spans="1:10" ht="49.5" customHeight="1" x14ac:dyDescent="0.25">
      <c r="A39" s="10">
        <v>13</v>
      </c>
      <c r="B39" s="74" t="s">
        <v>45</v>
      </c>
      <c r="C39" s="75"/>
      <c r="D39" s="21" t="s">
        <v>46</v>
      </c>
      <c r="E39" s="53">
        <f>E40+E41+E42</f>
        <v>0</v>
      </c>
      <c r="F39" s="53">
        <f t="shared" ref="F39:G39" si="19">F40+F41+F42</f>
        <v>155</v>
      </c>
      <c r="G39" s="53">
        <f t="shared" si="19"/>
        <v>0</v>
      </c>
      <c r="H39" s="31">
        <f t="shared" si="16"/>
        <v>0</v>
      </c>
      <c r="I39" s="32">
        <f t="shared" si="17"/>
        <v>-155</v>
      </c>
      <c r="J39" s="32">
        <f t="shared" si="18"/>
        <v>0</v>
      </c>
    </row>
    <row r="40" spans="1:10" ht="31.5" hidden="1" x14ac:dyDescent="0.25">
      <c r="A40" s="3"/>
      <c r="B40" s="16" t="s">
        <v>6</v>
      </c>
      <c r="C40" s="22">
        <v>902</v>
      </c>
      <c r="D40" s="23"/>
      <c r="E40" s="76">
        <v>0</v>
      </c>
      <c r="F40" s="48"/>
      <c r="G40" s="48"/>
      <c r="H40" s="45">
        <v>0</v>
      </c>
      <c r="I40" s="33">
        <f t="shared" ref="I40:I41" si="20">SUM(G40-F40)</f>
        <v>0</v>
      </c>
      <c r="J40" s="33">
        <v>0</v>
      </c>
    </row>
    <row r="41" spans="1:10" ht="31.5" hidden="1" x14ac:dyDescent="0.25">
      <c r="A41" s="3"/>
      <c r="B41" s="16" t="s">
        <v>1</v>
      </c>
      <c r="C41" s="22">
        <v>905</v>
      </c>
      <c r="D41" s="23"/>
      <c r="E41" s="76">
        <v>0</v>
      </c>
      <c r="F41" s="48"/>
      <c r="G41" s="48"/>
      <c r="H41" s="45">
        <v>0</v>
      </c>
      <c r="I41" s="33">
        <f t="shared" si="20"/>
        <v>0</v>
      </c>
      <c r="J41" s="33">
        <v>0</v>
      </c>
    </row>
    <row r="42" spans="1:10" ht="15.75" x14ac:dyDescent="0.25">
      <c r="A42" s="3"/>
      <c r="B42" s="16" t="s">
        <v>7</v>
      </c>
      <c r="C42" s="17">
        <v>908</v>
      </c>
      <c r="D42" s="23"/>
      <c r="E42" s="76">
        <v>0</v>
      </c>
      <c r="F42" s="48">
        <v>155</v>
      </c>
      <c r="G42" s="48">
        <v>0</v>
      </c>
      <c r="H42" s="45">
        <f t="shared" ref="H42" si="21">E42/F42*100</f>
        <v>0</v>
      </c>
      <c r="I42" s="33"/>
      <c r="J42" s="33"/>
    </row>
    <row r="43" spans="1:10" s="36" customFormat="1" ht="19.5" customHeight="1" x14ac:dyDescent="0.25">
      <c r="A43" s="46">
        <v>14</v>
      </c>
      <c r="B43" s="58" t="s">
        <v>34</v>
      </c>
      <c r="C43" s="59"/>
      <c r="D43" s="21" t="s">
        <v>21</v>
      </c>
      <c r="E43" s="49">
        <f>E44+E45+E46+E47</f>
        <v>425</v>
      </c>
      <c r="F43" s="49">
        <f>F44+F45+F46+F47</f>
        <v>2229.8000000000002</v>
      </c>
      <c r="G43" s="49">
        <f>G44+G45+G46+G47</f>
        <v>235.636</v>
      </c>
      <c r="H43" s="31">
        <f t="shared" si="0"/>
        <v>19.060005381648576</v>
      </c>
      <c r="I43" s="32">
        <f t="shared" si="1"/>
        <v>-1994.1640000000002</v>
      </c>
      <c r="J43" s="32">
        <f t="shared" si="3"/>
        <v>10.567584536729751</v>
      </c>
    </row>
    <row r="44" spans="1:10" ht="14.25" customHeight="1" x14ac:dyDescent="0.25">
      <c r="A44" s="10"/>
      <c r="B44" s="16" t="s">
        <v>7</v>
      </c>
      <c r="C44" s="17">
        <v>908</v>
      </c>
      <c r="D44" s="23"/>
      <c r="E44" s="47">
        <v>425</v>
      </c>
      <c r="F44" s="48">
        <v>2229.8000000000002</v>
      </c>
      <c r="G44" s="47">
        <v>235.636</v>
      </c>
      <c r="H44" s="45">
        <f t="shared" si="0"/>
        <v>19.060005381648576</v>
      </c>
      <c r="I44" s="33">
        <f t="shared" si="1"/>
        <v>-1994.1640000000002</v>
      </c>
      <c r="J44" s="33">
        <f t="shared" si="3"/>
        <v>10.567584536729751</v>
      </c>
    </row>
    <row r="45" spans="1:10" ht="31.5" hidden="1" x14ac:dyDescent="0.25">
      <c r="A45" s="10"/>
      <c r="B45" s="16" t="s">
        <v>8</v>
      </c>
      <c r="C45" s="17">
        <v>902</v>
      </c>
      <c r="D45" s="18"/>
      <c r="E45" s="50">
        <v>0</v>
      </c>
      <c r="F45" s="48">
        <v>0</v>
      </c>
      <c r="G45" s="47">
        <v>0</v>
      </c>
      <c r="H45" s="31">
        <v>0</v>
      </c>
      <c r="I45" s="33">
        <f t="shared" si="1"/>
        <v>0</v>
      </c>
      <c r="J45" s="33">
        <v>0</v>
      </c>
    </row>
    <row r="46" spans="1:10" ht="31.5" hidden="1" x14ac:dyDescent="0.25">
      <c r="A46" s="10"/>
      <c r="B46" s="16" t="s">
        <v>9</v>
      </c>
      <c r="C46" s="17">
        <v>910</v>
      </c>
      <c r="D46" s="18"/>
      <c r="E46" s="50">
        <v>0</v>
      </c>
      <c r="F46" s="48">
        <v>0</v>
      </c>
      <c r="G46" s="47">
        <v>0</v>
      </c>
      <c r="H46" s="31">
        <v>0</v>
      </c>
      <c r="I46" s="33">
        <f t="shared" si="1"/>
        <v>0</v>
      </c>
      <c r="J46" s="33">
        <v>0</v>
      </c>
    </row>
    <row r="47" spans="1:10" ht="31.5" hidden="1" x14ac:dyDescent="0.25">
      <c r="A47" s="4"/>
      <c r="B47" s="16" t="s">
        <v>1</v>
      </c>
      <c r="C47" s="22">
        <v>905</v>
      </c>
      <c r="D47" s="23"/>
      <c r="E47" s="76">
        <v>0</v>
      </c>
      <c r="F47" s="48">
        <v>0</v>
      </c>
      <c r="G47" s="47">
        <v>0</v>
      </c>
      <c r="H47" s="31">
        <v>0</v>
      </c>
      <c r="I47" s="33">
        <f t="shared" si="1"/>
        <v>0</v>
      </c>
      <c r="J47" s="33">
        <v>0</v>
      </c>
    </row>
    <row r="48" spans="1:10" ht="52.5" customHeight="1" x14ac:dyDescent="0.25">
      <c r="A48" s="4">
        <v>15</v>
      </c>
      <c r="B48" s="41" t="s">
        <v>41</v>
      </c>
      <c r="C48" s="29"/>
      <c r="D48" s="21" t="s">
        <v>22</v>
      </c>
      <c r="E48" s="54">
        <f>E49</f>
        <v>4102.4831999999997</v>
      </c>
      <c r="F48" s="54">
        <f>F49</f>
        <v>17724.805</v>
      </c>
      <c r="G48" s="54">
        <f>G49</f>
        <v>9286.5210000000006</v>
      </c>
      <c r="H48" s="31">
        <f t="shared" ref="H48:H55" si="22">E48/F48*100</f>
        <v>23.145434886307633</v>
      </c>
      <c r="I48" s="32">
        <f>SUM(G48-F48)</f>
        <v>-8438.2839999999997</v>
      </c>
      <c r="J48" s="32">
        <f t="shared" si="3"/>
        <v>52.392796422866148</v>
      </c>
    </row>
    <row r="49" spans="1:10" ht="15.75" x14ac:dyDescent="0.25">
      <c r="A49" s="4"/>
      <c r="B49" s="16" t="s">
        <v>3</v>
      </c>
      <c r="C49" s="22">
        <v>908</v>
      </c>
      <c r="D49" s="23"/>
      <c r="E49" s="76">
        <v>4102.4831999999997</v>
      </c>
      <c r="F49" s="50">
        <v>17724.805</v>
      </c>
      <c r="G49" s="55">
        <v>9286.5210000000006</v>
      </c>
      <c r="H49" s="45">
        <f t="shared" si="22"/>
        <v>23.145434886307633</v>
      </c>
      <c r="I49" s="32">
        <f t="shared" ref="I49:I53" si="23">SUM(G49-F49)</f>
        <v>-8438.2839999999997</v>
      </c>
      <c r="J49" s="32">
        <f t="shared" ref="J49:J53" si="24">SUM(G49/F49*100)</f>
        <v>52.392796422866148</v>
      </c>
    </row>
    <row r="50" spans="1:10" ht="65.25" customHeight="1" x14ac:dyDescent="0.25">
      <c r="A50" s="4">
        <v>16</v>
      </c>
      <c r="B50" s="37" t="s">
        <v>35</v>
      </c>
      <c r="C50" s="38"/>
      <c r="D50" s="21" t="s">
        <v>28</v>
      </c>
      <c r="E50" s="77">
        <f>E51+E52</f>
        <v>191.32499999999999</v>
      </c>
      <c r="F50" s="56">
        <f>F52+F51</f>
        <v>225</v>
      </c>
      <c r="G50" s="56">
        <f>G52+G51</f>
        <v>40</v>
      </c>
      <c r="H50" s="31">
        <f t="shared" si="22"/>
        <v>85.033333333333331</v>
      </c>
      <c r="I50" s="32">
        <f t="shared" si="23"/>
        <v>-185</v>
      </c>
      <c r="J50" s="32">
        <f t="shared" si="24"/>
        <v>17.777777777777779</v>
      </c>
    </row>
    <row r="51" spans="1:10" ht="30" customHeight="1" x14ac:dyDescent="0.25">
      <c r="A51" s="4"/>
      <c r="B51" s="16" t="s">
        <v>1</v>
      </c>
      <c r="C51" s="22">
        <v>905</v>
      </c>
      <c r="D51" s="23"/>
      <c r="E51" s="76">
        <v>0</v>
      </c>
      <c r="F51" s="48">
        <v>5</v>
      </c>
      <c r="G51" s="47">
        <v>0</v>
      </c>
      <c r="H51" s="45">
        <f t="shared" si="22"/>
        <v>0</v>
      </c>
      <c r="I51" s="33">
        <f t="shared" ref="I51" si="25">SUM(G51-F51)</f>
        <v>-5</v>
      </c>
      <c r="J51" s="33">
        <f t="shared" ref="J51" si="26">SUM(G51/F51*100)</f>
        <v>0</v>
      </c>
    </row>
    <row r="52" spans="1:10" ht="18" customHeight="1" x14ac:dyDescent="0.25">
      <c r="A52" s="4"/>
      <c r="B52" s="16" t="s">
        <v>3</v>
      </c>
      <c r="C52" s="22">
        <v>908</v>
      </c>
      <c r="D52" s="23"/>
      <c r="E52" s="55">
        <v>191.32499999999999</v>
      </c>
      <c r="F52" s="50">
        <v>220</v>
      </c>
      <c r="G52" s="55">
        <v>40</v>
      </c>
      <c r="H52" s="31">
        <f t="shared" si="22"/>
        <v>86.965909090909093</v>
      </c>
      <c r="I52" s="32">
        <f t="shared" si="23"/>
        <v>-180</v>
      </c>
      <c r="J52" s="32">
        <f t="shared" si="24"/>
        <v>18.181818181818183</v>
      </c>
    </row>
    <row r="53" spans="1:10" ht="52.5" customHeight="1" x14ac:dyDescent="0.25">
      <c r="A53" s="4">
        <v>17</v>
      </c>
      <c r="B53" s="37" t="s">
        <v>37</v>
      </c>
      <c r="C53" s="38"/>
      <c r="D53" s="21" t="s">
        <v>27</v>
      </c>
      <c r="E53" s="77">
        <f>E54</f>
        <v>0</v>
      </c>
      <c r="F53" s="56">
        <f>F54</f>
        <v>76.41</v>
      </c>
      <c r="G53" s="56">
        <f>G54</f>
        <v>76.408000000000001</v>
      </c>
      <c r="H53" s="31">
        <f t="shared" si="22"/>
        <v>0</v>
      </c>
      <c r="I53" s="32">
        <f t="shared" si="23"/>
        <v>-1.9999999999953388E-3</v>
      </c>
      <c r="J53" s="32">
        <f t="shared" si="24"/>
        <v>99.997382541552156</v>
      </c>
    </row>
    <row r="54" spans="1:10" ht="19.5" customHeight="1" x14ac:dyDescent="0.25">
      <c r="A54" s="4"/>
      <c r="B54" s="16" t="s">
        <v>3</v>
      </c>
      <c r="C54" s="22">
        <v>908</v>
      </c>
      <c r="D54" s="23"/>
      <c r="E54" s="76">
        <v>0</v>
      </c>
      <c r="F54" s="50">
        <v>76.41</v>
      </c>
      <c r="G54" s="55">
        <v>76.408000000000001</v>
      </c>
      <c r="H54" s="31">
        <f t="shared" si="22"/>
        <v>0</v>
      </c>
      <c r="I54" s="32">
        <f t="shared" ref="I54" si="27">SUM(G54-F54)</f>
        <v>-1.9999999999953388E-3</v>
      </c>
      <c r="J54" s="32">
        <f t="shared" ref="J54" si="28">SUM(G54/F54*100)</f>
        <v>99.997382541552156</v>
      </c>
    </row>
    <row r="55" spans="1:10" ht="28.5" customHeight="1" x14ac:dyDescent="0.25">
      <c r="A55" s="10"/>
      <c r="B55" s="26" t="s">
        <v>11</v>
      </c>
      <c r="C55" s="27"/>
      <c r="D55" s="28"/>
      <c r="E55" s="31">
        <f>E6+E8+E10+E12+E14+E19+E21+E23+E27+E33+E35+E43+E48+E50+E53+E29+E39</f>
        <v>331654.72184000007</v>
      </c>
      <c r="F55" s="31">
        <f t="shared" ref="F55" si="29">F6+F8+F10+F12+F14+F19+F21+F23+F27+F33+F35+F43+F48+F50+F53+F29+F39</f>
        <v>771125.27709000022</v>
      </c>
      <c r="G55" s="31">
        <f>G6+G8+G10+G12+G14+G19+G21+G23+G27+G33+G35+G43+G48+G50+G53+G29+G39</f>
        <v>427949.33368999988</v>
      </c>
      <c r="H55" s="31">
        <f t="shared" si="22"/>
        <v>43.009188220566095</v>
      </c>
      <c r="I55" s="32">
        <f>SUM(G55-F55)</f>
        <v>-343175.94340000034</v>
      </c>
      <c r="J55" s="32">
        <f>SUM(G55/F55*100)</f>
        <v>55.496732684597596</v>
      </c>
    </row>
    <row r="56" spans="1:10" ht="15.75" x14ac:dyDescent="0.25">
      <c r="A56" s="30"/>
      <c r="B56" s="7"/>
      <c r="C56" s="6"/>
      <c r="D56" s="6"/>
      <c r="E56" s="34"/>
      <c r="F56" s="34"/>
    </row>
    <row r="57" spans="1:10" ht="15.75" x14ac:dyDescent="0.25">
      <c r="A57" s="6"/>
      <c r="B57" s="14"/>
      <c r="C57" s="5"/>
      <c r="D57" s="5"/>
      <c r="E57" s="35"/>
      <c r="F57" s="35"/>
      <c r="G57" s="8"/>
      <c r="H57" s="8"/>
      <c r="I57" s="8"/>
      <c r="J57" s="8"/>
    </row>
    <row r="58" spans="1:10" ht="29.25" customHeight="1" x14ac:dyDescent="0.25">
      <c r="A58" s="6"/>
    </row>
    <row r="59" spans="1:10" ht="48.75" customHeight="1" x14ac:dyDescent="0.25">
      <c r="A59" s="14"/>
    </row>
    <row r="60" spans="1:10" ht="116.25" customHeight="1" x14ac:dyDescent="0.25"/>
  </sheetData>
  <mergeCells count="26">
    <mergeCell ref="B35:C35"/>
    <mergeCell ref="B43:C43"/>
    <mergeCell ref="G4:G5"/>
    <mergeCell ref="I4:I5"/>
    <mergeCell ref="J4:J5"/>
    <mergeCell ref="F4:F5"/>
    <mergeCell ref="D4:D5"/>
    <mergeCell ref="B27:C27"/>
    <mergeCell ref="B33:C33"/>
    <mergeCell ref="H4:H5"/>
    <mergeCell ref="E4:E5"/>
    <mergeCell ref="B29:C29"/>
    <mergeCell ref="B39:C39"/>
    <mergeCell ref="C1:G1"/>
    <mergeCell ref="B21:C21"/>
    <mergeCell ref="B6:C6"/>
    <mergeCell ref="B8:C8"/>
    <mergeCell ref="B10:C10"/>
    <mergeCell ref="B12:C12"/>
    <mergeCell ref="B14:C14"/>
    <mergeCell ref="B19:C19"/>
    <mergeCell ref="A3:G3"/>
    <mergeCell ref="A4:A5"/>
    <mergeCell ref="B4:B5"/>
    <mergeCell ref="C4:C5"/>
    <mergeCell ref="A2:J2"/>
  </mergeCells>
  <pageMargins left="0.11811023622047245" right="0.11811023622047245" top="0.35433070866141736" bottom="0.35433070866141736" header="0.31496062992125984" footer="0.31496062992125984"/>
  <pageSetup paperSize="9" scale="52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Suport657</cp:lastModifiedBy>
  <cp:lastPrinted>2022-04-13T13:36:19Z</cp:lastPrinted>
  <dcterms:created xsi:type="dcterms:W3CDTF">2013-11-12T13:28:52Z</dcterms:created>
  <dcterms:modified xsi:type="dcterms:W3CDTF">2022-07-14T07:09:07Z</dcterms:modified>
</cp:coreProperties>
</file>