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0730" windowHeight="11445"/>
  </bookViews>
  <sheets>
    <sheet name="Sheet1" sheetId="1" r:id="rId1"/>
  </sheets>
  <definedNames>
    <definedName name="_xlnm.Print_Area" localSheetId="0">Sheet1!$A$1:$G$84</definedName>
  </definedNames>
  <calcPr calcId="145621"/>
</workbook>
</file>

<file path=xl/calcChain.xml><?xml version="1.0" encoding="utf-8"?>
<calcChain xmlns="http://schemas.openxmlformats.org/spreadsheetml/2006/main">
  <c r="G28" i="1" l="1"/>
  <c r="G54" i="1"/>
  <c r="F72" i="1"/>
  <c r="F71" i="1"/>
  <c r="F47" i="1"/>
  <c r="F54" i="1"/>
  <c r="F53" i="1"/>
  <c r="G74" i="1"/>
  <c r="G73" i="1"/>
  <c r="F78" i="1"/>
  <c r="F77" i="1"/>
  <c r="F74" i="1"/>
  <c r="F73" i="1"/>
  <c r="F70" i="1"/>
  <c r="F67" i="1"/>
  <c r="F68" i="1"/>
  <c r="F65" i="1"/>
  <c r="F61" i="1"/>
  <c r="F60" i="1"/>
  <c r="F56" i="1"/>
  <c r="E69" i="1" l="1"/>
  <c r="D69" i="1"/>
  <c r="E53" i="1"/>
  <c r="D53" i="1"/>
  <c r="G60" i="1"/>
  <c r="E40" i="1"/>
  <c r="D40" i="1"/>
  <c r="G42" i="1"/>
  <c r="F42" i="1"/>
  <c r="C69" i="1" l="1"/>
  <c r="C62" i="1" l="1"/>
  <c r="C53" i="1"/>
  <c r="C49" i="1"/>
  <c r="C11" i="1"/>
  <c r="C17" i="1" l="1"/>
  <c r="F17" i="1" s="1"/>
  <c r="C77" i="1"/>
  <c r="C79" i="1"/>
  <c r="C10" i="1"/>
  <c r="F80" i="1"/>
  <c r="F79" i="1"/>
  <c r="F76" i="1"/>
  <c r="F75" i="1"/>
  <c r="F66" i="1"/>
  <c r="F64" i="1"/>
  <c r="F63" i="1"/>
  <c r="F59" i="1"/>
  <c r="F58" i="1"/>
  <c r="F51" i="1"/>
  <c r="F50" i="1"/>
  <c r="F46" i="1"/>
  <c r="F44" i="1"/>
  <c r="F43" i="1"/>
  <c r="F41" i="1"/>
  <c r="F39" i="1"/>
  <c r="F38" i="1"/>
  <c r="F37" i="1"/>
  <c r="F35" i="1"/>
  <c r="F34" i="1"/>
  <c r="F33" i="1"/>
  <c r="F32" i="1"/>
  <c r="F28" i="1"/>
  <c r="F27" i="1"/>
  <c r="F25" i="1"/>
  <c r="F23" i="1"/>
  <c r="F22" i="1"/>
  <c r="F21" i="1"/>
  <c r="F20" i="1"/>
  <c r="F19" i="1"/>
  <c r="F18" i="1"/>
  <c r="F15" i="1"/>
  <c r="F14" i="1"/>
  <c r="F13" i="1"/>
  <c r="F12" i="1"/>
  <c r="F9" i="1"/>
  <c r="C45" i="1"/>
  <c r="C40" i="1"/>
  <c r="F40" i="1" s="1"/>
  <c r="C36" i="1"/>
  <c r="C30" i="1"/>
  <c r="C26" i="1"/>
  <c r="C24" i="1"/>
  <c r="C8" i="1"/>
  <c r="C48" i="1" l="1"/>
  <c r="C16" i="1"/>
  <c r="C29" i="1"/>
  <c r="E79" i="1"/>
  <c r="D26" i="1"/>
  <c r="E8" i="1"/>
  <c r="F8" i="1" s="1"/>
  <c r="D8" i="1"/>
  <c r="E62" i="1"/>
  <c r="F62" i="1" s="1"/>
  <c r="D62" i="1"/>
  <c r="G65" i="1"/>
  <c r="D49" i="1"/>
  <c r="D45" i="1"/>
  <c r="E45" i="1"/>
  <c r="F45" i="1" s="1"/>
  <c r="G43" i="1"/>
  <c r="G40" i="1"/>
  <c r="C7" i="1" l="1"/>
  <c r="E36" i="1"/>
  <c r="F36" i="1" s="1"/>
  <c r="D36" i="1"/>
  <c r="E26" i="1"/>
  <c r="F26" i="1" s="1"/>
  <c r="E24" i="1"/>
  <c r="F24" i="1" s="1"/>
  <c r="D24" i="1"/>
  <c r="E16" i="1"/>
  <c r="F16" i="1" s="1"/>
  <c r="D16" i="1"/>
  <c r="E11" i="1"/>
  <c r="F11" i="1" s="1"/>
  <c r="D11" i="1"/>
  <c r="D10" i="1" s="1"/>
  <c r="E10" i="1" l="1"/>
  <c r="F10" i="1" s="1"/>
  <c r="D7" i="1"/>
  <c r="C6" i="1"/>
  <c r="G70" i="1"/>
  <c r="G68" i="1"/>
  <c r="G66" i="1"/>
  <c r="G64" i="1"/>
  <c r="G63" i="1"/>
  <c r="G61" i="1"/>
  <c r="G50" i="1"/>
  <c r="G47" i="1"/>
  <c r="G45" i="1"/>
  <c r="G44" i="1"/>
  <c r="G37" i="1"/>
  <c r="G36" i="1"/>
  <c r="G34" i="1"/>
  <c r="G33" i="1"/>
  <c r="G32" i="1"/>
  <c r="G31" i="1"/>
  <c r="G27" i="1"/>
  <c r="G26" i="1"/>
  <c r="G25" i="1"/>
  <c r="G24" i="1"/>
  <c r="G22" i="1"/>
  <c r="G21" i="1"/>
  <c r="G19" i="1"/>
  <c r="G18" i="1"/>
  <c r="G17" i="1"/>
  <c r="G16" i="1"/>
  <c r="G15" i="1"/>
  <c r="G14" i="1"/>
  <c r="G13" i="1"/>
  <c r="G12" i="1"/>
  <c r="G11" i="1"/>
  <c r="G9" i="1"/>
  <c r="G8" i="1"/>
  <c r="G10" i="1" l="1"/>
  <c r="C81" i="1"/>
  <c r="E30" i="1"/>
  <c r="D30" i="1"/>
  <c r="D29" i="1" s="1"/>
  <c r="D6" i="1" s="1"/>
  <c r="E7" i="1"/>
  <c r="F7" i="1" s="1"/>
  <c r="D75" i="1"/>
  <c r="F69" i="1"/>
  <c r="G62" i="1"/>
  <c r="G69" i="1" l="1"/>
  <c r="E29" i="1"/>
  <c r="F29" i="1" s="1"/>
  <c r="F30" i="1"/>
  <c r="G53" i="1"/>
  <c r="G30" i="1"/>
  <c r="G7" i="1"/>
  <c r="D48" i="1"/>
  <c r="D81" i="1" s="1"/>
  <c r="G29" i="1" l="1"/>
  <c r="E49" i="1"/>
  <c r="F49" i="1" l="1"/>
  <c r="E48" i="1"/>
  <c r="F48" i="1" s="1"/>
  <c r="G49" i="1"/>
  <c r="E6" i="1"/>
  <c r="G48" i="1" l="1"/>
  <c r="G6" i="1"/>
  <c r="F6" i="1"/>
  <c r="E81" i="1"/>
  <c r="G81" i="1" l="1"/>
  <c r="F81" i="1"/>
</calcChain>
</file>

<file path=xl/sharedStrings.xml><?xml version="1.0" encoding="utf-8"?>
<sst xmlns="http://schemas.openxmlformats.org/spreadsheetml/2006/main" count="159" uniqueCount="154">
  <si>
    <t>101 02000 01 0000 110</t>
  </si>
  <si>
    <t>Налог на доходы физических лиц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</si>
  <si>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</si>
  <si>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</si>
  <si>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</si>
  <si>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</si>
  <si>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105 01020 01 0000 110</t>
  </si>
  <si>
    <t>Налог, взимаемый с налогоплательщиков, выбравших в качестве объекта налогообложенш доходы, уменьшенные на величину расходов</t>
  </si>
  <si>
    <t>105 01050 01 0000 110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</si>
  <si>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</si>
  <si>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</si>
  <si>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</si>
  <si>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</si>
  <si>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</si>
  <si>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 взимаемый в связи с применением патентной системы налогообложения</t>
  </si>
  <si>
    <t>0,0</t>
  </si>
  <si>
    <t>106 02000 02 0000 110</t>
  </si>
  <si>
    <t>Налог на имущество организаций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</si>
  <si>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</si>
  <si>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</si>
  <si>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</si>
  <si>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</si>
  <si>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</si>
  <si>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</si>
  <si>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1 11 05025 05 0000120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</si>
  <si>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</si>
  <si>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</si>
  <si>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</si>
  <si>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</si>
  <si>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</si>
  <si>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112 01000 01 0000 120</t>
  </si>
  <si>
    <t>Плата за негативное воздействие на окружающую среду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</si>
  <si>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</si>
  <si>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</si>
  <si>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1 17 01050 05 0000 180</t>
  </si>
  <si>
    <t>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</si>
  <si>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</si>
  <si>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</si>
  <si>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</si>
  <si>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</si>
  <si>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</si>
  <si>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</si>
  <si>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</si>
  <si>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</si>
  <si>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</si>
  <si>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ВСЕГО ДОХОДОВ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</si>
  <si>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</si>
  <si>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</si>
  <si>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</si>
  <si>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</si>
  <si>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</t>
  </si>
  <si>
    <t>1 16 00000 00 0000 140</t>
  </si>
  <si>
    <t>Штрафы, санкции, возмещение ущерба</t>
  </si>
  <si>
    <t>Доходы от продажи материальных и нематериальных активов</t>
  </si>
  <si>
    <t>112 00000 00 0000 120</t>
  </si>
  <si>
    <t>Платежи при пользовании природными ресурсами</t>
  </si>
  <si>
    <t>111 00000 00 0000 000</t>
  </si>
  <si>
    <t>НЕНАЛОГОВЫЕ ДОХОДЫ</t>
  </si>
  <si>
    <t>108 00000 00 0000 000</t>
  </si>
  <si>
    <t>Государственная пошлина</t>
  </si>
  <si>
    <t>106 00000 00 0000 000</t>
  </si>
  <si>
    <t>Налоги на имущество</t>
  </si>
  <si>
    <t>105 00000 00 0000 000</t>
  </si>
  <si>
    <t>Налог на совокупный доход</t>
  </si>
  <si>
    <t>101 00000 00 0000 000</t>
  </si>
  <si>
    <t>Налог на прибыль, Доходы</t>
  </si>
  <si>
    <t>НАЛОГОВЫЕ ДОХОДЫ</t>
  </si>
  <si>
    <t>103 00000 00 0000 000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</si>
  <si>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</si>
  <si>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</si>
  <si>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</si>
  <si>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</si>
  <si>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</si>
  <si>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</si>
  <si>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</si>
  <si>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103 02260 01 0000 110</t>
  </si>
  <si>
    <t>103 02240 01 0000 110</t>
  </si>
  <si>
    <t>103 02230 01 0000 110</t>
  </si>
  <si>
    <t>103 02000 01 0000 110</t>
  </si>
  <si>
    <t xml:space="preserve"> Минимальный налог, зачисляемый в бюджеты субъектов Российской Федерации</t>
  </si>
  <si>
    <t>113 01995 05 0000 130</t>
  </si>
  <si>
    <t>113 00000 00 0000 100</t>
  </si>
  <si>
    <t>Невыясненые поступления</t>
  </si>
  <si>
    <t>Код бюджетной классификации Российской Федерации</t>
  </si>
  <si>
    <t>Наименование доходов</t>
  </si>
  <si>
    <t xml:space="preserve">доходы от оказания платных услуг (работ) плучателями средств бюджетов муниципальных районов  </t>
  </si>
  <si>
    <t xml:space="preserve">Доходы от оказания платных услуг (работ) и компенсации затрат государства  </t>
  </si>
  <si>
    <t>Дотации бюджетам муниципальных районов на поддержку мер по обеспечению сбалансировасти бюджета</t>
  </si>
  <si>
    <t>114 02052 05 0000 430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</si>
  <si>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</si>
  <si>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бюбжетам бюджетной системы Российской Федерации (межбюджетные субсидии)</t>
  </si>
  <si>
    <t xml:space="preserve">  Субсидии бюджетам муниципальных районов на реализацию федеральных целевых программ</t>
  </si>
  <si>
    <t>2 02 02089 05 0000 151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</si>
  <si>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</si>
  <si>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</si>
  <si>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</si>
  <si>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</si>
  <si>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218 00000 00 0000 000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</si>
  <si>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</si>
  <si>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218 0501 05 0000 000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</si>
  <si>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</si>
  <si>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rPr>
        <b/>
        <sz val="12"/>
        <color theme="1"/>
        <rFont val="Times New Roman"/>
        <family val="1"/>
        <charset val="204"/>
      </rPr>
      <t>100 00000 00 000 000</t>
    </r>
  </si>
  <si>
    <r>
      <rPr>
        <b/>
        <sz val="12"/>
        <color theme="1"/>
        <rFont val="Times New Roman"/>
        <family val="1"/>
        <charset val="204"/>
      </rPr>
      <t>НАЛОГОВЫЕ И НЕНАЛОГОВЫЕ ДОХОДЫ</t>
    </r>
  </si>
  <si>
    <t>108 07150 01 0000 110</t>
  </si>
  <si>
    <t>Государственная пошлина за выдачу разрешения на установку рекламной конструкции</t>
  </si>
  <si>
    <t>1 17 05050 05 0000 180</t>
  </si>
  <si>
    <t>1 17 00000 00 0000 000</t>
  </si>
  <si>
    <t>2 02 15001 05 0000 151</t>
  </si>
  <si>
    <t>2 00 00000 00 0000 000</t>
  </si>
  <si>
    <t>2 02 10000 00 0000 151</t>
  </si>
  <si>
    <t>2 02 20051 05 0000 151</t>
  </si>
  <si>
    <t>2 02 25027 05 0000 151</t>
  </si>
  <si>
    <t xml:space="preserve">  Субсидии бюджетам муниципальных районов на  реализацию мероприятий государственной программы Российской Федерации "Доступная среда" на 2011-2020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</si>
  <si>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</si>
  <si>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</si>
  <si>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2 02 29999 05 0000 151</t>
  </si>
  <si>
    <t>2 02 30000 00 0000 151</t>
  </si>
  <si>
    <t>2 02 35118 05 0000 151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</si>
  <si>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</si>
  <si>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</si>
  <si>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</si>
  <si>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2 02 30029 05 0000 151</t>
  </si>
  <si>
    <t>2 02 35082 05 0000 151</t>
  </si>
  <si>
    <t>2 02 40000 00 0000 151</t>
  </si>
  <si>
    <t>2 02 40014 05 0000 151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</si>
  <si>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</si>
  <si>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114 00000 00 0000 000</t>
  </si>
  <si>
    <t>тысяч рублей</t>
  </si>
  <si>
    <t>Процент исполнения к уточненному плану 2017г.</t>
  </si>
  <si>
    <t>Процент исполнения к к аналогичному периоду 2016 года.</t>
  </si>
  <si>
    <t>218 05010 05 0000 151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</si>
  <si>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из бюджетов поселений</t>
  </si>
  <si>
    <t xml:space="preserve"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</t>
  </si>
  <si>
    <t>Фактическое исполнение на 1 июля 2016 года</t>
  </si>
  <si>
    <t>Уточненный бюджет на 01.07.2017 года</t>
  </si>
  <si>
    <t>Фактическое исполнение на 1 июля 2017 года</t>
  </si>
  <si>
    <t>Дотации бюджетам муниципальных районов на поддержку мерпо обеспечению сбалансированности бюджета</t>
  </si>
  <si>
    <t>2 02 02077 05 0000 151</t>
  </si>
  <si>
    <t xml:space="preserve">  Субсидии бюджетам муниципальных районов на  софиннсирование капитальных вложений в объекты муниципальной собственности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</si>
  <si>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</si>
  <si>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</si>
  <si>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2 02 0402505 0000 151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</si>
  <si>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</si>
  <si>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</si>
  <si>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</si>
  <si>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</si>
  <si>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2 02 25519 05 0000 151</t>
  </si>
  <si>
    <t>Субсидия бюджетам муниципальных районов на поддержку отрасли культуры</t>
  </si>
  <si>
    <t>2 02 4516005 0000 151</t>
  </si>
  <si>
    <t>2 02 20000 00 0000 151</t>
  </si>
  <si>
    <t>219 50000 05 0000 151</t>
  </si>
  <si>
    <t>2 02 045305 0000 151</t>
  </si>
  <si>
    <t>2 02 4999900 0000 151</t>
  </si>
  <si>
    <t>Анализ исполнения доходов бюджета муниципального образования "Гиагинский район" за I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</si>
</sst>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3">
      <alignment horizontal="left" wrapText="1" indent="1"/>
    </xf>
  </cellStyleXfs>
  <cellXfs count="48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164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right" vertical="top"/>
    </xf>
    <xf numFmtId="0" fontId="5" fillId="2" borderId="0" xfId="0" applyFont="1" applyFill="1"/>
    <xf numFmtId="0" fontId="0" fillId="0" borderId="1" xfId="0" applyBorder="1"/>
    <xf numFmtId="0" fontId="10" fillId="0" borderId="0" xfId="0" applyFont="1"/>
    <xf numFmtId="0" fontId="10" fillId="0" borderId="1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right" vertical="top"/>
    </xf>
    <xf numFmtId="0" fontId="6" fillId="2" borderId="0" xfId="0" applyFont="1" applyFill="1"/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/>
    </xf>
    <xf numFmtId="164" fontId="8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164" fontId="2" fillId="2" borderId="2" xfId="0" applyNumberFormat="1" applyFont="1" applyFill="1" applyBorder="1" applyAlignment="1">
      <alignment horizontal="right" vertical="top"/>
    </xf>
    <xf numFmtId="0" fontId="0" fillId="2" borderId="0" xfId="0" applyFill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</cellXfs>
  <cellStyles count="2">
    <cellStyle name="xl3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zoomScaleNormal="100" zoomScaleSheetLayoutView="100" workbookViewId="0">
      <selection activeCell="N11" sqref="N11"/>
    </sheetView>
  </sheetViews>
  <sheetFormatPr defaultRowHeight="12.75" x14ac:dyDescent="0.2"/>
  <cols>
    <col min="1" max="1" width="27.7109375" customWidth="1"/>
    <col min="2" max="2" width="38" customWidth="1"/>
    <col min="3" max="3" width="17.28515625" customWidth="1"/>
    <col min="4" max="4" width="17.42578125" customWidth="1"/>
    <col min="5" max="6" width="15.85546875" customWidth="1"/>
    <col min="7" max="7" width="15" customWidth="1"/>
  </cols>
  <sheetData>
    <row r="1" spans="1:7" s="22" customFormat="1" ht="15.75" x14ac:dyDescent="0.25">
      <c r="E1" s="43"/>
      <c r="F1" s="43"/>
      <c r="G1" s="43"/>
    </row>
    <row r="2" spans="1:7" s="22" customFormat="1" ht="14.25" x14ac:dyDescent="0.2">
      <c r="A2" s="44" t="s">
        <v>153</v>
      </c>
      <c r="B2" s="44"/>
      <c r="C2" s="44"/>
      <c r="D2" s="44"/>
      <c r="E2" s="44"/>
      <c r="F2" s="44"/>
      <c r="G2" s="44"/>
    </row>
    <row r="3" spans="1:7" s="22" customFormat="1" x14ac:dyDescent="0.2">
      <c r="E3" s="22" t="s">
        <v>127</v>
      </c>
    </row>
    <row r="4" spans="1:7" s="22" customFormat="1" ht="99" customHeight="1" x14ac:dyDescent="0.2">
      <c r="A4" s="45" t="s">
        <v>83</v>
      </c>
      <c r="B4" s="45" t="s">
        <v>84</v>
      </c>
      <c r="C4" s="46" t="s">
        <v>133</v>
      </c>
      <c r="D4" s="46" t="s">
        <v>134</v>
      </c>
      <c r="E4" s="46" t="s">
        <v>135</v>
      </c>
      <c r="F4" s="46" t="s">
        <v>129</v>
      </c>
      <c r="G4" s="46" t="s">
        <v>128</v>
      </c>
    </row>
    <row r="5" spans="1:7" s="22" customFormat="1" ht="28.5" customHeight="1" x14ac:dyDescent="0.2">
      <c r="A5" s="45"/>
      <c r="B5" s="45"/>
      <c r="C5" s="47"/>
      <c r="D5" s="47"/>
      <c r="E5" s="47"/>
      <c r="F5" s="47"/>
      <c r="G5" s="47"/>
    </row>
    <row r="6" spans="1:7" ht="31.5" x14ac:dyDescent="0.2">
      <c r="A6" s="27" t="s">
        <v>101</v>
      </c>
      <c r="B6" s="28" t="s">
        <v>102</v>
      </c>
      <c r="C6" s="29">
        <f>C7+C29</f>
        <v>67223.799999999988</v>
      </c>
      <c r="D6" s="29">
        <f>D7+D29</f>
        <v>138749.70000000001</v>
      </c>
      <c r="E6" s="29">
        <f>E7+E29</f>
        <v>71970.058000000005</v>
      </c>
      <c r="F6" s="29">
        <f>E6/C6*100</f>
        <v>107.06038337612573</v>
      </c>
      <c r="G6" s="29">
        <f>E6/D6*100</f>
        <v>51.87042422434066</v>
      </c>
    </row>
    <row r="7" spans="1:7" s="11" customFormat="1" ht="15.75" x14ac:dyDescent="0.2">
      <c r="A7" s="30"/>
      <c r="B7" s="30" t="s">
        <v>66</v>
      </c>
      <c r="C7" s="29">
        <f>C8+C10+C16+C24+C26</f>
        <v>46328.799999999996</v>
      </c>
      <c r="D7" s="29">
        <f>D8+D10+D16+D24+D26</f>
        <v>91311.8</v>
      </c>
      <c r="E7" s="29">
        <f>E8+E10+E16+E24+E26</f>
        <v>49000.072</v>
      </c>
      <c r="F7" s="29">
        <f t="shared" ref="F7:F80" si="0">E7/C7*100</f>
        <v>105.76589939735112</v>
      </c>
      <c r="G7" s="29">
        <f t="shared" ref="G7:G81" si="1">E7/D7*100</f>
        <v>53.662365652631969</v>
      </c>
    </row>
    <row r="8" spans="1:7" s="11" customFormat="1" ht="15.75" x14ac:dyDescent="0.2">
      <c r="A8" s="30" t="s">
        <v>64</v>
      </c>
      <c r="B8" s="30" t="s">
        <v>65</v>
      </c>
      <c r="C8" s="29">
        <f>C9</f>
        <v>17519.400000000001</v>
      </c>
      <c r="D8" s="29">
        <f>D9</f>
        <v>40600</v>
      </c>
      <c r="E8" s="29">
        <f>E9</f>
        <v>18842.041000000001</v>
      </c>
      <c r="F8" s="29">
        <f t="shared" si="0"/>
        <v>107.54957932349281</v>
      </c>
      <c r="G8" s="29">
        <f t="shared" si="1"/>
        <v>46.408967980295571</v>
      </c>
    </row>
    <row r="9" spans="1:7" s="12" customFormat="1" ht="15.75" x14ac:dyDescent="0.2">
      <c r="A9" s="27" t="s">
        <v>0</v>
      </c>
      <c r="B9" s="27" t="s">
        <v>1</v>
      </c>
      <c r="C9" s="33">
        <v>17519.400000000001</v>
      </c>
      <c r="D9" s="31">
        <v>40600</v>
      </c>
      <c r="E9" s="31">
        <v>18842.041000000001</v>
      </c>
      <c r="F9" s="31">
        <f t="shared" si="0"/>
        <v>107.54957932349281</v>
      </c>
      <c r="G9" s="31">
        <f t="shared" si="1"/>
        <v>46.408967980295571</v>
      </c>
    </row>
    <row r="10" spans="1:7" s="11" customFormat="1" ht="78.75" x14ac:dyDescent="0.2">
      <c r="A10" s="30" t="s">
        <v>67</v>
      </c>
      <c r="B10" s="32" t="s">
        <v>68</v>
      </c>
      <c r="C10" s="29">
        <f>C11</f>
        <v>65.3</v>
      </c>
      <c r="D10" s="29">
        <f>D11</f>
        <v>113.20000000000002</v>
      </c>
      <c r="E10" s="29">
        <f>E11</f>
        <v>52.647000000000006</v>
      </c>
      <c r="F10" s="29">
        <f t="shared" si="0"/>
        <v>80.623277182235839</v>
      </c>
      <c r="G10" s="29">
        <f t="shared" si="1"/>
        <v>46.507950530035338</v>
      </c>
    </row>
    <row r="11" spans="1:7" s="12" customFormat="1" ht="47.25" x14ac:dyDescent="0.2">
      <c r="A11" s="27" t="s">
        <v>78</v>
      </c>
      <c r="B11" s="28" t="s">
        <v>69</v>
      </c>
      <c r="C11" s="31">
        <f>C12+C13+C14+C15</f>
        <v>65.3</v>
      </c>
      <c r="D11" s="31">
        <f>D12+D13+D14+D15</f>
        <v>113.20000000000002</v>
      </c>
      <c r="E11" s="31">
        <f>E12+E13+E14+E15</f>
        <v>52.647000000000006</v>
      </c>
      <c r="F11" s="31">
        <f t="shared" si="0"/>
        <v>80.623277182235839</v>
      </c>
      <c r="G11" s="31">
        <f t="shared" si="1"/>
        <v>46.507950530035338</v>
      </c>
    </row>
    <row r="12" spans="1:7" s="12" customFormat="1" ht="129.75" customHeight="1" x14ac:dyDescent="0.2">
      <c r="A12" s="27" t="s">
        <v>77</v>
      </c>
      <c r="B12" s="28" t="s">
        <v>70</v>
      </c>
      <c r="C12" s="33">
        <v>22.2</v>
      </c>
      <c r="D12" s="31">
        <v>40.200000000000003</v>
      </c>
      <c r="E12" s="31">
        <v>20.791</v>
      </c>
      <c r="F12" s="31">
        <f t="shared" si="0"/>
        <v>93.653153153153156</v>
      </c>
      <c r="G12" s="31">
        <f t="shared" si="1"/>
        <v>51.718905472636813</v>
      </c>
    </row>
    <row r="13" spans="1:7" s="12" customFormat="1" ht="157.5" x14ac:dyDescent="0.2">
      <c r="A13" s="18" t="s">
        <v>76</v>
      </c>
      <c r="B13" s="17" t="s">
        <v>71</v>
      </c>
      <c r="C13" s="34">
        <v>0.4</v>
      </c>
      <c r="D13" s="6">
        <v>0.6</v>
      </c>
      <c r="E13" s="6">
        <v>0.22500000000000001</v>
      </c>
      <c r="F13" s="31">
        <f t="shared" si="0"/>
        <v>56.25</v>
      </c>
      <c r="G13" s="31">
        <f t="shared" si="1"/>
        <v>37.5</v>
      </c>
    </row>
    <row r="14" spans="1:7" s="12" customFormat="1" ht="126" x14ac:dyDescent="0.2">
      <c r="A14" s="18" t="s">
        <v>74</v>
      </c>
      <c r="B14" s="16" t="s">
        <v>72</v>
      </c>
      <c r="C14" s="34">
        <v>46.2</v>
      </c>
      <c r="D14" s="6">
        <v>87.638000000000005</v>
      </c>
      <c r="E14" s="6">
        <v>35.847999999999999</v>
      </c>
      <c r="F14" s="31">
        <f t="shared" si="0"/>
        <v>77.593073593073598</v>
      </c>
      <c r="G14" s="31">
        <f t="shared" si="1"/>
        <v>40.904630411465341</v>
      </c>
    </row>
    <row r="15" spans="1:7" s="12" customFormat="1" ht="125.25" customHeight="1" x14ac:dyDescent="0.2">
      <c r="A15" s="18" t="s">
        <v>75</v>
      </c>
      <c r="B15" s="16" t="s">
        <v>73</v>
      </c>
      <c r="C15" s="34">
        <v>-3.5</v>
      </c>
      <c r="D15" s="6">
        <v>-15.238</v>
      </c>
      <c r="E15" s="6">
        <v>-4.2169999999999996</v>
      </c>
      <c r="F15" s="31">
        <f t="shared" si="0"/>
        <v>120.48571428571428</v>
      </c>
      <c r="G15" s="31">
        <f t="shared" si="1"/>
        <v>27.674235463971648</v>
      </c>
    </row>
    <row r="16" spans="1:7" s="11" customFormat="1" ht="15.75" x14ac:dyDescent="0.2">
      <c r="A16" s="10" t="s">
        <v>62</v>
      </c>
      <c r="B16" s="10" t="s">
        <v>63</v>
      </c>
      <c r="C16" s="15">
        <f>C17+C21+C23+C22</f>
        <v>21491.3</v>
      </c>
      <c r="D16" s="15">
        <f>D17+D21+D23+D22</f>
        <v>34288.5</v>
      </c>
      <c r="E16" s="15">
        <f>E17+E21+E23+E22</f>
        <v>22537.171000000002</v>
      </c>
      <c r="F16" s="29">
        <f t="shared" si="0"/>
        <v>104.86648550808933</v>
      </c>
      <c r="G16" s="29">
        <f t="shared" si="1"/>
        <v>65.728075010572056</v>
      </c>
    </row>
    <row r="17" spans="1:7" s="12" customFormat="1" ht="47.25" x14ac:dyDescent="0.2">
      <c r="A17" s="9" t="s">
        <v>2</v>
      </c>
      <c r="B17" s="8" t="s">
        <v>3</v>
      </c>
      <c r="C17" s="6">
        <f>C18+C19+C20</f>
        <v>6211.2999999999993</v>
      </c>
      <c r="D17" s="6">
        <v>10349</v>
      </c>
      <c r="E17" s="6">
        <v>5417.0379999999996</v>
      </c>
      <c r="F17" s="31">
        <f t="shared" si="0"/>
        <v>87.21262859626809</v>
      </c>
      <c r="G17" s="31">
        <f t="shared" si="1"/>
        <v>52.343588752536476</v>
      </c>
    </row>
    <row r="18" spans="1:7" s="12" customFormat="1" ht="63" x14ac:dyDescent="0.2">
      <c r="A18" s="9" t="s">
        <v>4</v>
      </c>
      <c r="B18" s="8" t="s">
        <v>5</v>
      </c>
      <c r="C18" s="34">
        <v>2394.6999999999998</v>
      </c>
      <c r="D18" s="6">
        <v>4227.3</v>
      </c>
      <c r="E18" s="6">
        <v>2597.4740000000002</v>
      </c>
      <c r="F18" s="31">
        <f t="shared" si="0"/>
        <v>108.46761598530088</v>
      </c>
      <c r="G18" s="31">
        <f t="shared" si="1"/>
        <v>61.445225084569344</v>
      </c>
    </row>
    <row r="19" spans="1:7" s="12" customFormat="1" ht="78.75" x14ac:dyDescent="0.2">
      <c r="A19" s="9" t="s">
        <v>6</v>
      </c>
      <c r="B19" s="7" t="s">
        <v>7</v>
      </c>
      <c r="C19" s="34">
        <v>3241.2</v>
      </c>
      <c r="D19" s="6">
        <v>6121.7</v>
      </c>
      <c r="E19" s="6">
        <v>2922.0540000000001</v>
      </c>
      <c r="F19" s="31">
        <f t="shared" si="0"/>
        <v>90.153461680858953</v>
      </c>
      <c r="G19" s="31">
        <f t="shared" si="1"/>
        <v>47.732721302906057</v>
      </c>
    </row>
    <row r="20" spans="1:7" s="12" customFormat="1" ht="47.25" x14ac:dyDescent="0.2">
      <c r="A20" s="9" t="s">
        <v>8</v>
      </c>
      <c r="B20" s="7" t="s">
        <v>79</v>
      </c>
      <c r="C20" s="34">
        <v>575.4</v>
      </c>
      <c r="D20" s="6">
        <v>0</v>
      </c>
      <c r="E20" s="6">
        <v>-102.49</v>
      </c>
      <c r="F20" s="31">
        <f t="shared" si="0"/>
        <v>-17.811956899548139</v>
      </c>
      <c r="G20" s="31">
        <v>0</v>
      </c>
    </row>
    <row r="21" spans="1:7" s="12" customFormat="1" ht="31.5" x14ac:dyDescent="0.2">
      <c r="A21" s="9" t="s">
        <v>9</v>
      </c>
      <c r="B21" s="8" t="s">
        <v>10</v>
      </c>
      <c r="C21" s="34">
        <v>4021.4</v>
      </c>
      <c r="D21" s="6">
        <v>8971</v>
      </c>
      <c r="E21" s="6">
        <v>3805.6660000000002</v>
      </c>
      <c r="F21" s="31">
        <f t="shared" si="0"/>
        <v>94.635350872830358</v>
      </c>
      <c r="G21" s="31">
        <f t="shared" si="1"/>
        <v>42.421870471519341</v>
      </c>
    </row>
    <row r="22" spans="1:7" s="12" customFormat="1" ht="31.5" x14ac:dyDescent="0.2">
      <c r="A22" s="9" t="s">
        <v>11</v>
      </c>
      <c r="B22" s="8" t="s">
        <v>12</v>
      </c>
      <c r="C22" s="34">
        <v>11249.6</v>
      </c>
      <c r="D22" s="6">
        <v>14968.5</v>
      </c>
      <c r="E22" s="6">
        <v>13292.342000000001</v>
      </c>
      <c r="F22" s="31">
        <f t="shared" si="0"/>
        <v>118.15835229697056</v>
      </c>
      <c r="G22" s="31">
        <f t="shared" si="1"/>
        <v>88.802097738584365</v>
      </c>
    </row>
    <row r="23" spans="1:7" s="12" customFormat="1" ht="47.25" x14ac:dyDescent="0.2">
      <c r="A23" s="9" t="s">
        <v>13</v>
      </c>
      <c r="B23" s="8" t="s">
        <v>14</v>
      </c>
      <c r="C23" s="34">
        <v>9</v>
      </c>
      <c r="D23" s="6">
        <v>0</v>
      </c>
      <c r="E23" s="6">
        <v>22.125</v>
      </c>
      <c r="F23" s="31">
        <f t="shared" si="0"/>
        <v>245.83333333333334</v>
      </c>
      <c r="G23" s="31">
        <v>0</v>
      </c>
    </row>
    <row r="24" spans="1:7" s="11" customFormat="1" ht="15.75" x14ac:dyDescent="0.2">
      <c r="A24" s="10" t="s">
        <v>60</v>
      </c>
      <c r="B24" s="10" t="s">
        <v>61</v>
      </c>
      <c r="C24" s="15">
        <f>C25</f>
        <v>5991.6</v>
      </c>
      <c r="D24" s="15">
        <f>D25</f>
        <v>13464</v>
      </c>
      <c r="E24" s="15">
        <f>E25</f>
        <v>6349.64</v>
      </c>
      <c r="F24" s="29">
        <f t="shared" si="0"/>
        <v>105.97569931237065</v>
      </c>
      <c r="G24" s="29">
        <f t="shared" si="1"/>
        <v>47.16013071895425</v>
      </c>
    </row>
    <row r="25" spans="1:7" s="12" customFormat="1" ht="15.75" x14ac:dyDescent="0.2">
      <c r="A25" s="9" t="s">
        <v>16</v>
      </c>
      <c r="B25" s="9" t="s">
        <v>17</v>
      </c>
      <c r="C25" s="35">
        <v>5991.6</v>
      </c>
      <c r="D25" s="6">
        <v>13464</v>
      </c>
      <c r="E25" s="6">
        <v>6349.64</v>
      </c>
      <c r="F25" s="31">
        <f t="shared" si="0"/>
        <v>105.97569931237065</v>
      </c>
      <c r="G25" s="31">
        <f t="shared" si="1"/>
        <v>47.16013071895425</v>
      </c>
    </row>
    <row r="26" spans="1:7" s="11" customFormat="1" ht="15.75" x14ac:dyDescent="0.2">
      <c r="A26" s="10" t="s">
        <v>58</v>
      </c>
      <c r="B26" s="10" t="s">
        <v>59</v>
      </c>
      <c r="C26" s="15">
        <f>C27+C28</f>
        <v>1261.2</v>
      </c>
      <c r="D26" s="15">
        <f>D27+D28</f>
        <v>2846.1</v>
      </c>
      <c r="E26" s="15">
        <f>E27+E28</f>
        <v>1218.5730000000001</v>
      </c>
      <c r="F26" s="29">
        <f t="shared" si="0"/>
        <v>96.620123691722171</v>
      </c>
      <c r="G26" s="29">
        <f t="shared" si="1"/>
        <v>42.815537050700961</v>
      </c>
    </row>
    <row r="27" spans="1:7" s="12" customFormat="1" ht="78.75" x14ac:dyDescent="0.2">
      <c r="A27" s="9" t="s">
        <v>18</v>
      </c>
      <c r="B27" s="8" t="s">
        <v>19</v>
      </c>
      <c r="C27" s="34">
        <v>1256.2</v>
      </c>
      <c r="D27" s="6">
        <v>2841.1</v>
      </c>
      <c r="E27" s="6">
        <v>1213.5730000000001</v>
      </c>
      <c r="F27" s="31">
        <f t="shared" si="0"/>
        <v>96.606670912275121</v>
      </c>
      <c r="G27" s="31">
        <f t="shared" si="1"/>
        <v>42.714899158776539</v>
      </c>
    </row>
    <row r="28" spans="1:7" s="12" customFormat="1" ht="47.25" x14ac:dyDescent="0.2">
      <c r="A28" s="18" t="s">
        <v>103</v>
      </c>
      <c r="B28" s="17" t="s">
        <v>104</v>
      </c>
      <c r="C28" s="34">
        <v>5</v>
      </c>
      <c r="D28" s="6">
        <v>5</v>
      </c>
      <c r="E28" s="6">
        <v>5</v>
      </c>
      <c r="F28" s="31">
        <f t="shared" si="0"/>
        <v>100</v>
      </c>
      <c r="G28" s="31">
        <f t="shared" si="1"/>
        <v>100</v>
      </c>
    </row>
    <row r="29" spans="1:7" s="11" customFormat="1" ht="15.75" x14ac:dyDescent="0.2">
      <c r="A29" s="10"/>
      <c r="B29" s="10" t="s">
        <v>57</v>
      </c>
      <c r="C29" s="15">
        <f>C30+C36+C38+C44+C45+C40</f>
        <v>20895</v>
      </c>
      <c r="D29" s="15">
        <f>D30+D36+D38+D44+D45+D40</f>
        <v>47437.899999999994</v>
      </c>
      <c r="E29" s="15">
        <f>E30+E36+E38+E40+E44+E45</f>
        <v>22969.986000000004</v>
      </c>
      <c r="F29" s="29">
        <f t="shared" si="0"/>
        <v>109.93053840631732</v>
      </c>
      <c r="G29" s="29">
        <f t="shared" si="1"/>
        <v>48.421169571165684</v>
      </c>
    </row>
    <row r="30" spans="1:7" s="11" customFormat="1" ht="91.5" customHeight="1" x14ac:dyDescent="0.2">
      <c r="A30" s="10" t="s">
        <v>56</v>
      </c>
      <c r="B30" s="5" t="s">
        <v>42</v>
      </c>
      <c r="C30" s="15">
        <f>C31+C32+C33+C34+C35</f>
        <v>19069.5</v>
      </c>
      <c r="D30" s="15">
        <f>D31+D32+D33+D34+D35</f>
        <v>43749</v>
      </c>
      <c r="E30" s="15">
        <f>E31+E32+E33+E34+E35</f>
        <v>20370.59</v>
      </c>
      <c r="F30" s="29">
        <f t="shared" si="0"/>
        <v>106.82288471118801</v>
      </c>
      <c r="G30" s="29">
        <f t="shared" si="1"/>
        <v>46.562412855150974</v>
      </c>
    </row>
    <row r="31" spans="1:7" s="12" customFormat="1" ht="87.75" customHeight="1" x14ac:dyDescent="0.2">
      <c r="A31" s="9" t="s">
        <v>20</v>
      </c>
      <c r="B31" s="8" t="s">
        <v>21</v>
      </c>
      <c r="C31" s="34">
        <v>0</v>
      </c>
      <c r="D31" s="6">
        <v>150.30000000000001</v>
      </c>
      <c r="E31" s="6">
        <v>0</v>
      </c>
      <c r="F31" s="31">
        <v>0</v>
      </c>
      <c r="G31" s="31">
        <f t="shared" si="1"/>
        <v>0</v>
      </c>
    </row>
    <row r="32" spans="1:7" s="12" customFormat="1" ht="168.75" customHeight="1" x14ac:dyDescent="0.2">
      <c r="A32" s="9" t="s">
        <v>22</v>
      </c>
      <c r="B32" s="8" t="s">
        <v>23</v>
      </c>
      <c r="C32" s="34">
        <v>17978.5</v>
      </c>
      <c r="D32" s="6">
        <v>40960.400000000001</v>
      </c>
      <c r="E32" s="6">
        <v>19039.105</v>
      </c>
      <c r="F32" s="31">
        <f t="shared" si="0"/>
        <v>105.89929638178937</v>
      </c>
      <c r="G32" s="31">
        <f t="shared" si="1"/>
        <v>46.481736018202945</v>
      </c>
    </row>
    <row r="33" spans="1:11" s="12" customFormat="1" ht="165" customHeight="1" x14ac:dyDescent="0.2">
      <c r="A33" s="9" t="s">
        <v>24</v>
      </c>
      <c r="B33" s="8" t="s">
        <v>25</v>
      </c>
      <c r="C33" s="34">
        <v>1070.5</v>
      </c>
      <c r="D33" s="6">
        <v>2618.6999999999998</v>
      </c>
      <c r="E33" s="6">
        <v>1296.145</v>
      </c>
      <c r="F33" s="31">
        <f t="shared" si="0"/>
        <v>121.07846800560486</v>
      </c>
      <c r="G33" s="31">
        <f t="shared" si="1"/>
        <v>49.495742162141525</v>
      </c>
    </row>
    <row r="34" spans="1:11" s="12" customFormat="1" ht="141.75" x14ac:dyDescent="0.2">
      <c r="A34" s="9" t="s">
        <v>26</v>
      </c>
      <c r="B34" s="8" t="s">
        <v>27</v>
      </c>
      <c r="C34" s="34">
        <v>20.5</v>
      </c>
      <c r="D34" s="6">
        <v>19.600000000000001</v>
      </c>
      <c r="E34" s="6">
        <v>35.340000000000003</v>
      </c>
      <c r="F34" s="31">
        <f t="shared" si="0"/>
        <v>172.39024390243904</v>
      </c>
      <c r="G34" s="31">
        <f t="shared" si="1"/>
        <v>180.30612244897958</v>
      </c>
    </row>
    <row r="35" spans="1:11" s="12" customFormat="1" ht="94.5" hidden="1" x14ac:dyDescent="0.2">
      <c r="A35" s="9" t="s">
        <v>28</v>
      </c>
      <c r="B35" s="7" t="s">
        <v>29</v>
      </c>
      <c r="C35" s="34"/>
      <c r="D35" s="6">
        <v>0</v>
      </c>
      <c r="E35" s="6">
        <v>0</v>
      </c>
      <c r="F35" s="29" t="e">
        <f t="shared" si="0"/>
        <v>#DIV/0!</v>
      </c>
      <c r="G35" s="29">
        <v>0</v>
      </c>
    </row>
    <row r="36" spans="1:11" s="11" customFormat="1" ht="31.5" x14ac:dyDescent="0.2">
      <c r="A36" s="10" t="s">
        <v>54</v>
      </c>
      <c r="B36" s="2" t="s">
        <v>55</v>
      </c>
      <c r="C36" s="15">
        <f>C37</f>
        <v>748</v>
      </c>
      <c r="D36" s="15">
        <f>D37</f>
        <v>1100</v>
      </c>
      <c r="E36" s="15">
        <f>E37</f>
        <v>529.57799999999997</v>
      </c>
      <c r="F36" s="29">
        <f t="shared" si="0"/>
        <v>70.799197860962565</v>
      </c>
      <c r="G36" s="29">
        <f t="shared" si="1"/>
        <v>48.143454545454546</v>
      </c>
    </row>
    <row r="37" spans="1:11" s="12" customFormat="1" ht="31.5" x14ac:dyDescent="0.2">
      <c r="A37" s="9" t="s">
        <v>30</v>
      </c>
      <c r="B37" s="8" t="s">
        <v>31</v>
      </c>
      <c r="C37" s="34">
        <v>748</v>
      </c>
      <c r="D37" s="6">
        <v>1100</v>
      </c>
      <c r="E37" s="6">
        <v>529.57799999999997</v>
      </c>
      <c r="F37" s="31">
        <f t="shared" si="0"/>
        <v>70.799197860962565</v>
      </c>
      <c r="G37" s="31">
        <f t="shared" si="1"/>
        <v>48.143454545454546</v>
      </c>
    </row>
    <row r="38" spans="1:11" s="11" customFormat="1" ht="0.75" hidden="1" customHeight="1" x14ac:dyDescent="0.2">
      <c r="A38" s="10" t="s">
        <v>81</v>
      </c>
      <c r="B38" s="2" t="s">
        <v>86</v>
      </c>
      <c r="C38" s="36"/>
      <c r="D38" s="15">
        <v>0</v>
      </c>
      <c r="E38" s="15">
        <v>0</v>
      </c>
      <c r="F38" s="29" t="e">
        <f t="shared" si="0"/>
        <v>#DIV/0!</v>
      </c>
      <c r="G38" s="29">
        <v>0</v>
      </c>
    </row>
    <row r="39" spans="1:11" s="12" customFormat="1" ht="47.25" hidden="1" x14ac:dyDescent="0.2">
      <c r="A39" s="18" t="s">
        <v>80</v>
      </c>
      <c r="B39" s="17" t="s">
        <v>85</v>
      </c>
      <c r="C39" s="34"/>
      <c r="D39" s="6">
        <v>0</v>
      </c>
      <c r="E39" s="6">
        <v>0</v>
      </c>
      <c r="F39" s="29" t="e">
        <f t="shared" si="0"/>
        <v>#DIV/0!</v>
      </c>
      <c r="G39" s="29">
        <v>0</v>
      </c>
    </row>
    <row r="40" spans="1:11" s="11" customFormat="1" ht="47.25" x14ac:dyDescent="0.2">
      <c r="A40" s="10" t="s">
        <v>126</v>
      </c>
      <c r="B40" s="2" t="s">
        <v>53</v>
      </c>
      <c r="C40" s="15">
        <f>C41+C43</f>
        <v>97</v>
      </c>
      <c r="D40" s="15">
        <f>D41+D43+D42</f>
        <v>792.69999999999993</v>
      </c>
      <c r="E40" s="15">
        <f>E41+E43+E42</f>
        <v>354.07899999999995</v>
      </c>
      <c r="F40" s="29">
        <f t="shared" si="0"/>
        <v>365.02989690721648</v>
      </c>
      <c r="G40" s="29">
        <f t="shared" si="1"/>
        <v>44.667465623817328</v>
      </c>
    </row>
    <row r="41" spans="1:11" s="12" customFormat="1" ht="173.25" hidden="1" x14ac:dyDescent="0.2">
      <c r="A41" s="18" t="s">
        <v>88</v>
      </c>
      <c r="B41" s="17" t="s">
        <v>89</v>
      </c>
      <c r="C41" s="34"/>
      <c r="D41" s="25">
        <v>0</v>
      </c>
      <c r="E41" s="6">
        <v>0</v>
      </c>
      <c r="F41" s="29" t="e">
        <f t="shared" si="0"/>
        <v>#DIV/0!</v>
      </c>
      <c r="G41" s="29">
        <v>0</v>
      </c>
    </row>
    <row r="42" spans="1:11" s="26" customFormat="1" ht="173.25" x14ac:dyDescent="0.2">
      <c r="A42" s="38" t="s">
        <v>144</v>
      </c>
      <c r="B42" s="39" t="s">
        <v>145</v>
      </c>
      <c r="C42" s="40">
        <v>97</v>
      </c>
      <c r="D42" s="41">
        <v>726.4</v>
      </c>
      <c r="E42" s="41">
        <v>189.37899999999999</v>
      </c>
      <c r="F42" s="31">
        <f t="shared" ref="F42" si="2">E42/C42*100</f>
        <v>195.23608247422681</v>
      </c>
      <c r="G42" s="31">
        <f t="shared" ref="G42" si="3">E42/D42*100</f>
        <v>26.070897577092509</v>
      </c>
      <c r="H42" s="21"/>
      <c r="I42" s="21"/>
      <c r="J42" s="21"/>
      <c r="K42" s="21"/>
    </row>
    <row r="43" spans="1:11" s="12" customFormat="1" ht="78.75" x14ac:dyDescent="0.2">
      <c r="A43" s="9" t="s">
        <v>32</v>
      </c>
      <c r="B43" s="8" t="s">
        <v>33</v>
      </c>
      <c r="C43" s="34">
        <v>97</v>
      </c>
      <c r="D43" s="6">
        <v>66.3</v>
      </c>
      <c r="E43" s="6">
        <v>164.7</v>
      </c>
      <c r="F43" s="31">
        <f t="shared" si="0"/>
        <v>169.79381443298968</v>
      </c>
      <c r="G43" s="31">
        <f t="shared" si="1"/>
        <v>248.41628959276019</v>
      </c>
      <c r="H43" s="11"/>
      <c r="I43" s="11"/>
      <c r="J43" s="11"/>
      <c r="K43" s="11"/>
    </row>
    <row r="44" spans="1:11" s="11" customFormat="1" ht="31.5" x14ac:dyDescent="0.2">
      <c r="A44" s="10" t="s">
        <v>51</v>
      </c>
      <c r="B44" s="2" t="s">
        <v>52</v>
      </c>
      <c r="C44" s="15">
        <v>813.9</v>
      </c>
      <c r="D44" s="15">
        <v>1596.2</v>
      </c>
      <c r="E44" s="15">
        <v>1605.4670000000001</v>
      </c>
      <c r="F44" s="29">
        <f t="shared" si="0"/>
        <v>197.25605111193022</v>
      </c>
      <c r="G44" s="29">
        <f t="shared" si="1"/>
        <v>100.58056634506953</v>
      </c>
    </row>
    <row r="45" spans="1:11" s="11" customFormat="1" ht="15.75" x14ac:dyDescent="0.2">
      <c r="A45" s="10" t="s">
        <v>106</v>
      </c>
      <c r="B45" s="10" t="s">
        <v>50</v>
      </c>
      <c r="C45" s="15">
        <f>C46+C47</f>
        <v>166.6</v>
      </c>
      <c r="D45" s="15">
        <f>D46+D47</f>
        <v>200</v>
      </c>
      <c r="E45" s="15">
        <f>E46+E47</f>
        <v>110.27199999999999</v>
      </c>
      <c r="F45" s="29">
        <f t="shared" si="0"/>
        <v>66.18967587034814</v>
      </c>
      <c r="G45" s="29">
        <f t="shared" si="1"/>
        <v>55.135999999999996</v>
      </c>
      <c r="H45" s="12"/>
      <c r="I45" s="12"/>
      <c r="J45" s="12"/>
      <c r="K45" s="12"/>
    </row>
    <row r="46" spans="1:11" s="12" customFormat="1" ht="15.75" x14ac:dyDescent="0.2">
      <c r="A46" s="9" t="s">
        <v>34</v>
      </c>
      <c r="B46" s="9" t="s">
        <v>82</v>
      </c>
      <c r="C46" s="35">
        <v>24.4</v>
      </c>
      <c r="D46" s="6" t="s">
        <v>15</v>
      </c>
      <c r="E46" s="6">
        <v>-4.968</v>
      </c>
      <c r="F46" s="31">
        <f t="shared" si="0"/>
        <v>-20.360655737704921</v>
      </c>
      <c r="G46" s="31">
        <v>0</v>
      </c>
      <c r="H46"/>
      <c r="I46"/>
      <c r="J46"/>
      <c r="K46"/>
    </row>
    <row r="47" spans="1:11" ht="15.75" x14ac:dyDescent="0.2">
      <c r="A47" s="18" t="s">
        <v>105</v>
      </c>
      <c r="B47" s="3" t="s">
        <v>50</v>
      </c>
      <c r="C47" s="35">
        <v>142.19999999999999</v>
      </c>
      <c r="D47" s="6">
        <v>200</v>
      </c>
      <c r="E47" s="6">
        <v>115.24</v>
      </c>
      <c r="F47" s="31">
        <f t="shared" si="0"/>
        <v>81.040787623066109</v>
      </c>
      <c r="G47" s="31">
        <f t="shared" si="1"/>
        <v>57.61999999999999</v>
      </c>
      <c r="H47" s="11"/>
      <c r="I47" s="11"/>
      <c r="J47" s="11"/>
      <c r="K47" s="11"/>
    </row>
    <row r="48" spans="1:11" s="11" customFormat="1" ht="31.5" x14ac:dyDescent="0.2">
      <c r="A48" s="10" t="s">
        <v>108</v>
      </c>
      <c r="B48" s="2" t="s">
        <v>49</v>
      </c>
      <c r="C48" s="15">
        <f>C49+C53+C62+C69+C75+C79+C77</f>
        <v>184998.5</v>
      </c>
      <c r="D48" s="15">
        <f>D49+D53+D62+D69+D75+D79</f>
        <v>333913.71900000004</v>
      </c>
      <c r="E48" s="15">
        <f>E49+E53+E62+E69+E75+E79</f>
        <v>177876.46799999999</v>
      </c>
      <c r="F48" s="29">
        <f t="shared" si="0"/>
        <v>96.150221758554792</v>
      </c>
      <c r="G48" s="29">
        <f t="shared" si="1"/>
        <v>53.270188638161329</v>
      </c>
    </row>
    <row r="49" spans="1:11" s="11" customFormat="1" ht="47.25" x14ac:dyDescent="0.2">
      <c r="A49" s="10" t="s">
        <v>109</v>
      </c>
      <c r="B49" s="14" t="s">
        <v>48</v>
      </c>
      <c r="C49" s="15">
        <f>C50+C51+C52</f>
        <v>57347.1</v>
      </c>
      <c r="D49" s="15">
        <f>D50+D51</f>
        <v>102671</v>
      </c>
      <c r="E49" s="15">
        <f>E50+E51</f>
        <v>51335.5</v>
      </c>
      <c r="F49" s="29">
        <f t="shared" si="0"/>
        <v>89.517168261341908</v>
      </c>
      <c r="G49" s="29">
        <f t="shared" si="1"/>
        <v>50</v>
      </c>
      <c r="H49" s="12"/>
      <c r="I49" s="12"/>
      <c r="J49" s="12"/>
      <c r="K49" s="12"/>
    </row>
    <row r="50" spans="1:11" s="12" customFormat="1" ht="46.5" customHeight="1" x14ac:dyDescent="0.2">
      <c r="A50" s="18" t="s">
        <v>107</v>
      </c>
      <c r="B50" s="17" t="s">
        <v>36</v>
      </c>
      <c r="C50" s="37">
        <v>52147.1</v>
      </c>
      <c r="D50" s="6">
        <v>102671</v>
      </c>
      <c r="E50" s="6">
        <v>51335.5</v>
      </c>
      <c r="F50" s="31">
        <f t="shared" si="0"/>
        <v>98.443633490644729</v>
      </c>
      <c r="G50" s="31">
        <f t="shared" si="1"/>
        <v>50</v>
      </c>
    </row>
    <row r="51" spans="1:11" s="12" customFormat="1" ht="60.75" hidden="1" customHeight="1" x14ac:dyDescent="0.2">
      <c r="A51" s="18" t="s">
        <v>35</v>
      </c>
      <c r="B51" s="17" t="s">
        <v>87</v>
      </c>
      <c r="C51" s="34"/>
      <c r="D51" s="6"/>
      <c r="E51" s="6">
        <v>0</v>
      </c>
      <c r="F51" s="31" t="e">
        <f t="shared" si="0"/>
        <v>#DIV/0!</v>
      </c>
      <c r="G51" s="31">
        <v>0</v>
      </c>
      <c r="H51" s="11"/>
      <c r="I51" s="11"/>
      <c r="J51" s="11"/>
      <c r="K51" s="11"/>
    </row>
    <row r="52" spans="1:11" s="12" customFormat="1" ht="60.75" customHeight="1" x14ac:dyDescent="0.2">
      <c r="A52" s="18" t="s">
        <v>35</v>
      </c>
      <c r="B52" s="17" t="s">
        <v>136</v>
      </c>
      <c r="C52" s="37">
        <v>5200</v>
      </c>
      <c r="D52" s="6">
        <v>0</v>
      </c>
      <c r="E52" s="6">
        <v>0</v>
      </c>
      <c r="F52" s="31">
        <v>0</v>
      </c>
      <c r="G52" s="31">
        <v>0</v>
      </c>
      <c r="H52" s="11"/>
      <c r="I52" s="11"/>
      <c r="J52" s="11"/>
      <c r="K52" s="11"/>
    </row>
    <row r="53" spans="1:11" s="11" customFormat="1" ht="47.25" x14ac:dyDescent="0.2">
      <c r="A53" s="10" t="s">
        <v>149</v>
      </c>
      <c r="B53" s="2" t="s">
        <v>90</v>
      </c>
      <c r="C53" s="15">
        <f>C54+C55+C57+C58+C59+C61+C56</f>
        <v>5584.9</v>
      </c>
      <c r="D53" s="15">
        <f>D54+D55+D57+D58+D59+D61+D60</f>
        <v>8369.0120000000006</v>
      </c>
      <c r="E53" s="15">
        <f>E54+E55+E57+E58+E59+E61+E60</f>
        <v>4147.0210000000006</v>
      </c>
      <c r="F53" s="29">
        <f t="shared" si="0"/>
        <v>74.254167487331941</v>
      </c>
      <c r="G53" s="29">
        <f t="shared" si="1"/>
        <v>49.552097666964755</v>
      </c>
      <c r="H53" s="12"/>
      <c r="I53" s="12"/>
      <c r="J53" s="12"/>
      <c r="K53" s="12"/>
    </row>
    <row r="54" spans="1:11" s="12" customFormat="1" ht="63" x14ac:dyDescent="0.2">
      <c r="A54" s="18" t="s">
        <v>110</v>
      </c>
      <c r="B54" s="17" t="s">
        <v>91</v>
      </c>
      <c r="C54" s="34">
        <v>4301.5</v>
      </c>
      <c r="D54" s="6">
        <v>3917.6120000000001</v>
      </c>
      <c r="E54" s="6">
        <v>3636.6210000000001</v>
      </c>
      <c r="F54" s="31">
        <f t="shared" si="0"/>
        <v>84.54308961990003</v>
      </c>
      <c r="G54" s="31">
        <f t="shared" si="1"/>
        <v>92.827492870656926</v>
      </c>
    </row>
    <row r="55" spans="1:11" s="12" customFormat="1" ht="94.5" x14ac:dyDescent="0.2">
      <c r="A55" s="18" t="s">
        <v>111</v>
      </c>
      <c r="B55" s="17" t="s">
        <v>112</v>
      </c>
      <c r="C55" s="37">
        <v>0</v>
      </c>
      <c r="D55" s="6">
        <v>1906</v>
      </c>
      <c r="E55" s="6">
        <v>0</v>
      </c>
      <c r="F55" s="31">
        <v>0</v>
      </c>
      <c r="G55" s="31">
        <v>0</v>
      </c>
    </row>
    <row r="56" spans="1:11" s="12" customFormat="1" ht="78.75" x14ac:dyDescent="0.2">
      <c r="A56" s="18" t="s">
        <v>137</v>
      </c>
      <c r="B56" s="17" t="s">
        <v>138</v>
      </c>
      <c r="C56" s="37">
        <v>531.20000000000005</v>
      </c>
      <c r="D56" s="6">
        <v>0</v>
      </c>
      <c r="E56" s="6">
        <v>0</v>
      </c>
      <c r="F56" s="31">
        <f t="shared" si="0"/>
        <v>0</v>
      </c>
      <c r="G56" s="31">
        <v>0</v>
      </c>
    </row>
    <row r="57" spans="1:11" s="12" customFormat="1" ht="110.25" x14ac:dyDescent="0.2">
      <c r="A57" s="18" t="s">
        <v>113</v>
      </c>
      <c r="B57" s="17" t="s">
        <v>114</v>
      </c>
      <c r="C57" s="37">
        <v>0</v>
      </c>
      <c r="D57" s="6">
        <v>2035</v>
      </c>
      <c r="E57" s="6">
        <v>0</v>
      </c>
      <c r="F57" s="31">
        <v>0</v>
      </c>
      <c r="G57" s="31">
        <v>0</v>
      </c>
    </row>
    <row r="58" spans="1:11" s="12" customFormat="1" ht="17.25" hidden="1" customHeight="1" x14ac:dyDescent="0.2">
      <c r="A58" s="18" t="s">
        <v>92</v>
      </c>
      <c r="B58" s="17" t="s">
        <v>93</v>
      </c>
      <c r="C58" s="34"/>
      <c r="D58" s="6">
        <v>0</v>
      </c>
      <c r="E58" s="6">
        <v>0</v>
      </c>
      <c r="F58" s="31" t="e">
        <f t="shared" si="0"/>
        <v>#DIV/0!</v>
      </c>
      <c r="G58" s="31">
        <v>0</v>
      </c>
    </row>
    <row r="59" spans="1:11" s="12" customFormat="1" ht="110.25" hidden="1" x14ac:dyDescent="0.2">
      <c r="A59" s="18" t="s">
        <v>94</v>
      </c>
      <c r="B59" s="17" t="s">
        <v>95</v>
      </c>
      <c r="C59" s="34"/>
      <c r="D59" s="6">
        <v>0</v>
      </c>
      <c r="E59" s="6">
        <v>0</v>
      </c>
      <c r="F59" s="31" t="e">
        <f t="shared" si="0"/>
        <v>#DIV/0!</v>
      </c>
      <c r="G59" s="31">
        <v>0</v>
      </c>
    </row>
    <row r="60" spans="1:11" s="26" customFormat="1" ht="47.25" x14ac:dyDescent="0.2">
      <c r="A60" s="38" t="s">
        <v>146</v>
      </c>
      <c r="B60" s="39" t="s">
        <v>147</v>
      </c>
      <c r="C60" s="40">
        <v>752.2</v>
      </c>
      <c r="D60" s="41">
        <v>173.1</v>
      </c>
      <c r="E60" s="41">
        <v>173.1</v>
      </c>
      <c r="F60" s="31">
        <f t="shared" si="0"/>
        <v>23.012496676415843</v>
      </c>
      <c r="G60" s="31">
        <f t="shared" ref="G60" si="4">E60/D60*100</f>
        <v>100</v>
      </c>
    </row>
    <row r="61" spans="1:11" s="26" customFormat="1" ht="31.5" x14ac:dyDescent="0.2">
      <c r="A61" s="38" t="s">
        <v>115</v>
      </c>
      <c r="B61" s="39" t="s">
        <v>96</v>
      </c>
      <c r="C61" s="40">
        <v>752.2</v>
      </c>
      <c r="D61" s="41">
        <v>337.3</v>
      </c>
      <c r="E61" s="41">
        <v>337.3</v>
      </c>
      <c r="F61" s="31">
        <f t="shared" si="0"/>
        <v>44.841797394310021</v>
      </c>
      <c r="G61" s="31">
        <f t="shared" si="1"/>
        <v>100</v>
      </c>
    </row>
    <row r="62" spans="1:11" s="11" customFormat="1" ht="47.25" x14ac:dyDescent="0.2">
      <c r="A62" s="10" t="s">
        <v>116</v>
      </c>
      <c r="B62" s="2" t="s">
        <v>47</v>
      </c>
      <c r="C62" s="15">
        <f>C63+C64+C66+C68+C65+C67</f>
        <v>122161.8</v>
      </c>
      <c r="D62" s="15">
        <f>D63+D64+D66+D68+D65</f>
        <v>219114.50000000003</v>
      </c>
      <c r="E62" s="15">
        <f>E63+E64+E66+E68+E65</f>
        <v>119857.66</v>
      </c>
      <c r="F62" s="29">
        <f t="shared" si="0"/>
        <v>98.113862107467313</v>
      </c>
      <c r="G62" s="29">
        <f t="shared" si="1"/>
        <v>54.700925771685569</v>
      </c>
      <c r="H62" s="12"/>
      <c r="I62" s="12"/>
      <c r="J62" s="12"/>
      <c r="K62" s="12"/>
    </row>
    <row r="63" spans="1:11" s="12" customFormat="1" ht="78.75" x14ac:dyDescent="0.2">
      <c r="A63" s="9" t="s">
        <v>117</v>
      </c>
      <c r="B63" s="8" t="s">
        <v>37</v>
      </c>
      <c r="C63" s="34">
        <v>254.5</v>
      </c>
      <c r="D63" s="6">
        <v>611.6</v>
      </c>
      <c r="E63" s="6">
        <v>305.8</v>
      </c>
      <c r="F63" s="31">
        <f t="shared" si="0"/>
        <v>120.15717092337918</v>
      </c>
      <c r="G63" s="31">
        <f t="shared" si="1"/>
        <v>50</v>
      </c>
    </row>
    <row r="64" spans="1:11" s="12" customFormat="1" ht="78.75" x14ac:dyDescent="0.2">
      <c r="A64" s="9" t="s">
        <v>118</v>
      </c>
      <c r="B64" s="8" t="s">
        <v>38</v>
      </c>
      <c r="C64" s="34">
        <v>109347.2</v>
      </c>
      <c r="D64" s="6">
        <v>191362</v>
      </c>
      <c r="E64" s="6">
        <v>109421.79399999999</v>
      </c>
      <c r="F64" s="31">
        <f t="shared" si="0"/>
        <v>100.06821756752802</v>
      </c>
      <c r="G64" s="31">
        <f t="shared" si="1"/>
        <v>57.180523823956683</v>
      </c>
    </row>
    <row r="65" spans="1:11" s="12" customFormat="1" ht="94.5" x14ac:dyDescent="0.2">
      <c r="A65" s="18" t="s">
        <v>120</v>
      </c>
      <c r="B65" s="17" t="s">
        <v>119</v>
      </c>
      <c r="C65" s="34">
        <v>7492.7</v>
      </c>
      <c r="D65" s="6">
        <v>12946.2</v>
      </c>
      <c r="E65" s="6">
        <v>8316.5490000000009</v>
      </c>
      <c r="F65" s="31">
        <f t="shared" si="0"/>
        <v>110.99535547933324</v>
      </c>
      <c r="G65" s="31">
        <f t="shared" si="1"/>
        <v>64.239305742225511</v>
      </c>
    </row>
    <row r="66" spans="1:11" s="12" customFormat="1" ht="126" customHeight="1" x14ac:dyDescent="0.2">
      <c r="A66" s="9" t="s">
        <v>121</v>
      </c>
      <c r="B66" s="8" t="s">
        <v>39</v>
      </c>
      <c r="C66" s="34">
        <v>1738.3</v>
      </c>
      <c r="D66" s="6">
        <v>2650</v>
      </c>
      <c r="E66" s="6">
        <v>231.017</v>
      </c>
      <c r="F66" s="31">
        <f t="shared" si="0"/>
        <v>13.289823390669046</v>
      </c>
      <c r="G66" s="31">
        <f t="shared" si="1"/>
        <v>8.7176226415094344</v>
      </c>
      <c r="H66" s="11"/>
      <c r="I66" s="11"/>
      <c r="J66" s="11"/>
      <c r="K66" s="11"/>
    </row>
    <row r="67" spans="1:11" s="12" customFormat="1" ht="79.5" customHeight="1" x14ac:dyDescent="0.2">
      <c r="A67" s="18" t="s">
        <v>139</v>
      </c>
      <c r="B67" s="17" t="s">
        <v>140</v>
      </c>
      <c r="C67" s="34">
        <v>394.3</v>
      </c>
      <c r="D67" s="6">
        <v>0</v>
      </c>
      <c r="E67" s="6">
        <v>0</v>
      </c>
      <c r="F67" s="31">
        <f t="shared" si="0"/>
        <v>0</v>
      </c>
      <c r="G67" s="31">
        <v>0</v>
      </c>
      <c r="H67" s="11"/>
      <c r="I67" s="11"/>
      <c r="J67" s="11"/>
      <c r="K67" s="11"/>
    </row>
    <row r="68" spans="1:11" s="12" customFormat="1" ht="141.75" x14ac:dyDescent="0.2">
      <c r="A68" s="18" t="s">
        <v>122</v>
      </c>
      <c r="B68" s="17" t="s">
        <v>39</v>
      </c>
      <c r="C68" s="34">
        <v>2934.8</v>
      </c>
      <c r="D68" s="6">
        <v>11544.7</v>
      </c>
      <c r="E68" s="6">
        <v>1582.5</v>
      </c>
      <c r="F68" s="31">
        <f t="shared" si="0"/>
        <v>53.921902685021116</v>
      </c>
      <c r="G68" s="31">
        <f t="shared" si="1"/>
        <v>13.707588763675105</v>
      </c>
    </row>
    <row r="69" spans="1:11" s="11" customFormat="1" ht="31.5" x14ac:dyDescent="0.2">
      <c r="A69" s="10" t="s">
        <v>123</v>
      </c>
      <c r="B69" s="13" t="s">
        <v>46</v>
      </c>
      <c r="C69" s="15">
        <f>C70+C74+C71+C72</f>
        <v>1036.9000000000001</v>
      </c>
      <c r="D69" s="15">
        <f>D70+D74+D73</f>
        <v>3759.2069999999999</v>
      </c>
      <c r="E69" s="15">
        <f>E70+E74+E73</f>
        <v>2555.607</v>
      </c>
      <c r="F69" s="29">
        <f t="shared" si="0"/>
        <v>246.46610087761593</v>
      </c>
      <c r="G69" s="29">
        <f t="shared" si="1"/>
        <v>67.982609098142248</v>
      </c>
      <c r="H69"/>
      <c r="I69"/>
      <c r="J69"/>
      <c r="K69"/>
    </row>
    <row r="70" spans="1:11" s="12" customFormat="1" ht="126" x14ac:dyDescent="0.2">
      <c r="A70" s="9" t="s">
        <v>124</v>
      </c>
      <c r="B70" s="8" t="s">
        <v>40</v>
      </c>
      <c r="C70" s="34">
        <v>79.3</v>
      </c>
      <c r="D70" s="6">
        <v>1397.1</v>
      </c>
      <c r="E70" s="6">
        <v>193.5</v>
      </c>
      <c r="F70" s="31">
        <f t="shared" si="0"/>
        <v>244.01008827238337</v>
      </c>
      <c r="G70" s="31">
        <f t="shared" si="1"/>
        <v>13.850118101782263</v>
      </c>
      <c r="H70" s="11"/>
      <c r="I70" s="11"/>
      <c r="J70" s="11"/>
      <c r="K70" s="11"/>
    </row>
    <row r="71" spans="1:11" s="12" customFormat="1" ht="94.5" x14ac:dyDescent="0.2">
      <c r="A71" s="18" t="s">
        <v>141</v>
      </c>
      <c r="B71" s="17" t="s">
        <v>142</v>
      </c>
      <c r="C71" s="34">
        <v>12.2</v>
      </c>
      <c r="D71" s="6">
        <v>0</v>
      </c>
      <c r="E71" s="6">
        <v>0</v>
      </c>
      <c r="F71" s="31">
        <f t="shared" si="0"/>
        <v>0</v>
      </c>
      <c r="G71" s="31">
        <v>0</v>
      </c>
      <c r="H71" s="11"/>
      <c r="I71" s="11"/>
      <c r="J71" s="11"/>
      <c r="K71" s="11"/>
    </row>
    <row r="72" spans="1:11" s="12" customFormat="1" ht="110.25" x14ac:dyDescent="0.2">
      <c r="A72" s="18" t="s">
        <v>151</v>
      </c>
      <c r="B72" s="17" t="s">
        <v>143</v>
      </c>
      <c r="C72" s="37">
        <v>100</v>
      </c>
      <c r="D72" s="6">
        <v>0</v>
      </c>
      <c r="E72" s="6">
        <v>0</v>
      </c>
      <c r="F72" s="31">
        <f t="shared" si="0"/>
        <v>0</v>
      </c>
      <c r="G72" s="31">
        <v>0</v>
      </c>
      <c r="H72" s="11"/>
      <c r="I72" s="11"/>
      <c r="J72" s="11"/>
      <c r="K72" s="11"/>
    </row>
    <row r="73" spans="1:11" s="42" customFormat="1" ht="110.25" x14ac:dyDescent="0.2">
      <c r="A73" s="38" t="s">
        <v>148</v>
      </c>
      <c r="B73" s="39" t="s">
        <v>125</v>
      </c>
      <c r="C73" s="40">
        <v>845.4</v>
      </c>
      <c r="D73" s="41">
        <v>1477.587</v>
      </c>
      <c r="E73" s="41">
        <v>1477.587</v>
      </c>
      <c r="F73" s="31">
        <f t="shared" si="0"/>
        <v>174.77963094393186</v>
      </c>
      <c r="G73" s="31">
        <f t="shared" si="1"/>
        <v>100</v>
      </c>
      <c r="H73" s="26"/>
      <c r="I73" s="26"/>
      <c r="J73" s="26"/>
      <c r="K73" s="26"/>
    </row>
    <row r="74" spans="1:11" ht="110.25" x14ac:dyDescent="0.2">
      <c r="A74" s="3" t="s">
        <v>152</v>
      </c>
      <c r="B74" s="4" t="s">
        <v>125</v>
      </c>
      <c r="C74" s="34">
        <v>845.4</v>
      </c>
      <c r="D74" s="6">
        <v>884.52</v>
      </c>
      <c r="E74" s="6">
        <v>884.52</v>
      </c>
      <c r="F74" s="31">
        <f t="shared" si="0"/>
        <v>104.62739531582683</v>
      </c>
      <c r="G74" s="31">
        <f t="shared" si="1"/>
        <v>100</v>
      </c>
      <c r="H74" s="12"/>
      <c r="I74" s="12"/>
      <c r="J74" s="12"/>
      <c r="K74" s="12"/>
    </row>
    <row r="75" spans="1:11" s="11" customFormat="1" ht="0.75" customHeight="1" x14ac:dyDescent="0.2">
      <c r="A75" s="10" t="s">
        <v>97</v>
      </c>
      <c r="B75" s="2" t="s">
        <v>98</v>
      </c>
      <c r="C75" s="36"/>
      <c r="D75" s="15">
        <f>D76</f>
        <v>0</v>
      </c>
      <c r="E75" s="15">
        <v>0</v>
      </c>
      <c r="F75" s="29" t="e">
        <f t="shared" si="0"/>
        <v>#DIV/0!</v>
      </c>
      <c r="G75" s="29">
        <v>0</v>
      </c>
      <c r="H75" s="21"/>
      <c r="I75" s="21"/>
      <c r="J75" s="21"/>
      <c r="K75" s="21"/>
    </row>
    <row r="76" spans="1:11" s="12" customFormat="1" ht="113.25" hidden="1" customHeight="1" x14ac:dyDescent="0.2">
      <c r="A76" s="18" t="s">
        <v>99</v>
      </c>
      <c r="B76" s="17" t="s">
        <v>100</v>
      </c>
      <c r="C76" s="34"/>
      <c r="D76" s="6">
        <v>0</v>
      </c>
      <c r="E76" s="6">
        <v>0</v>
      </c>
      <c r="F76" s="29" t="e">
        <f t="shared" si="0"/>
        <v>#DIV/0!</v>
      </c>
      <c r="G76" s="29">
        <v>0</v>
      </c>
      <c r="H76" s="26"/>
      <c r="I76" s="26"/>
      <c r="J76" s="26"/>
      <c r="K76" s="26"/>
    </row>
    <row r="77" spans="1:11" s="12" customFormat="1" ht="113.25" customHeight="1" x14ac:dyDescent="0.2">
      <c r="A77" s="10" t="s">
        <v>97</v>
      </c>
      <c r="B77" s="2" t="s">
        <v>132</v>
      </c>
      <c r="C77" s="37">
        <f>C78</f>
        <v>0.1</v>
      </c>
      <c r="D77" s="6">
        <v>0</v>
      </c>
      <c r="E77" s="6">
        <v>0</v>
      </c>
      <c r="F77" s="29">
        <f t="shared" si="0"/>
        <v>0</v>
      </c>
      <c r="G77" s="29">
        <v>0</v>
      </c>
      <c r="H77" s="26"/>
      <c r="I77" s="26"/>
      <c r="J77" s="26"/>
      <c r="K77" s="26"/>
    </row>
    <row r="78" spans="1:11" s="12" customFormat="1" ht="113.25" customHeight="1" x14ac:dyDescent="0.2">
      <c r="A78" s="18" t="s">
        <v>130</v>
      </c>
      <c r="B78" s="17" t="s">
        <v>131</v>
      </c>
      <c r="C78" s="37">
        <v>0.1</v>
      </c>
      <c r="D78" s="6">
        <v>0</v>
      </c>
      <c r="E78" s="6">
        <v>0</v>
      </c>
      <c r="F78" s="31">
        <f t="shared" si="0"/>
        <v>0</v>
      </c>
      <c r="G78" s="31">
        <v>0</v>
      </c>
      <c r="H78" s="26"/>
      <c r="I78" s="26"/>
      <c r="J78" s="26"/>
      <c r="K78" s="26"/>
    </row>
    <row r="79" spans="1:11" s="11" customFormat="1" ht="78.75" x14ac:dyDescent="0.2">
      <c r="A79" s="10" t="s">
        <v>43</v>
      </c>
      <c r="B79" s="2" t="s">
        <v>44</v>
      </c>
      <c r="C79" s="15">
        <f>C80</f>
        <v>-1132.3</v>
      </c>
      <c r="D79" s="15">
        <v>0</v>
      </c>
      <c r="E79" s="15">
        <f>E80</f>
        <v>-19.32</v>
      </c>
      <c r="F79" s="29">
        <f t="shared" si="0"/>
        <v>1.7062615914510291</v>
      </c>
      <c r="G79" s="29">
        <v>0</v>
      </c>
      <c r="H79" s="21"/>
      <c r="I79" s="21"/>
      <c r="J79" s="21"/>
      <c r="K79" s="21"/>
    </row>
    <row r="80" spans="1:11" s="12" customFormat="1" ht="78.75" x14ac:dyDescent="0.2">
      <c r="A80" s="9" t="s">
        <v>150</v>
      </c>
      <c r="B80" s="8" t="s">
        <v>41</v>
      </c>
      <c r="C80" s="34">
        <v>-1132.3</v>
      </c>
      <c r="D80" s="6">
        <v>0</v>
      </c>
      <c r="E80" s="6">
        <v>-19.32</v>
      </c>
      <c r="F80" s="31">
        <f t="shared" si="0"/>
        <v>1.7062615914510291</v>
      </c>
      <c r="G80" s="31">
        <v>0</v>
      </c>
      <c r="H80"/>
      <c r="I80"/>
      <c r="J80"/>
      <c r="K80"/>
    </row>
    <row r="81" spans="1:11" s="21" customFormat="1" ht="15.75" x14ac:dyDescent="0.2">
      <c r="A81" s="19"/>
      <c r="B81" s="19" t="s">
        <v>45</v>
      </c>
      <c r="C81" s="20">
        <f>C6+C48</f>
        <v>252222.3</v>
      </c>
      <c r="D81" s="20">
        <f>D6+D48</f>
        <v>472663.41900000005</v>
      </c>
      <c r="E81" s="20">
        <f>E6+E48</f>
        <v>249846.52600000001</v>
      </c>
      <c r="F81" s="29">
        <f t="shared" ref="F81" si="5">E81/C81*100</f>
        <v>99.058063462271178</v>
      </c>
      <c r="G81" s="29">
        <f t="shared" si="1"/>
        <v>52.859289709491989</v>
      </c>
      <c r="H81"/>
      <c r="I81"/>
      <c r="J81"/>
      <c r="K81"/>
    </row>
    <row r="82" spans="1:11" x14ac:dyDescent="0.2">
      <c r="D82" s="12"/>
    </row>
    <row r="84" spans="1:11" x14ac:dyDescent="0.2">
      <c r="A84" s="24"/>
      <c r="G84" s="23"/>
    </row>
    <row r="85" spans="1:11" x14ac:dyDescent="0.2">
      <c r="A85" s="1"/>
    </row>
  </sheetData>
  <mergeCells count="9">
    <mergeCell ref="E1:G1"/>
    <mergeCell ref="A2:G2"/>
    <mergeCell ref="A4:A5"/>
    <mergeCell ref="B4:B5"/>
    <mergeCell ref="D4:D5"/>
    <mergeCell ref="E4:E5"/>
    <mergeCell ref="G4:G5"/>
    <mergeCell ref="C4:C5"/>
    <mergeCell ref="F4:F5"/>
  </mergeCells>
  <pageMargins left="0.70866141732283472" right="0.70866141732283472" top="0.35433070866141736" bottom="0.35433070866141736" header="0.31496062992125984" footer="0.31496062992125984"/>
  <pageSetup paperSize="9" scale="60" fitToHeight="5" orientation="portrait" r:id="rId1"/>
  <rowBreaks count="2" manualBreakCount="2">
    <brk id="14" max="4" man="1"/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2017-05-04T08:44:34Z</cp:lastPrinted>
  <dcterms:created xsi:type="dcterms:W3CDTF">2013-06-04T12:46:23Z</dcterms:created>
  <dcterms:modified xsi:type="dcterms:W3CDTF">2017-10-01T09:08:10Z</dcterms:modified>
</cp:coreProperties>
</file>